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4\30_06_24\Future\"/>
    </mc:Choice>
  </mc:AlternateContent>
  <bookViews>
    <workbookView xWindow="0" yWindow="0" windowWidth="19200" windowHeight="11490" tabRatio="678" activeTab="1"/>
  </bookViews>
  <sheets>
    <sheet name="1" sheetId="1" r:id="rId1"/>
    <sheet name="2" sheetId="2" r:id="rId2"/>
    <sheet name="3" sheetId="3" r:id="rId3"/>
    <sheet name="4" sheetId="4" r:id="rId4"/>
    <sheet name="5" sheetId="56" r:id="rId5"/>
    <sheet name="6_0" sheetId="68" r:id="rId6"/>
    <sheet name="6_1" sheetId="69" r:id="rId7"/>
    <sheet name="6_2" sheetId="70" r:id="rId8"/>
    <sheet name="6_3" sheetId="71" r:id="rId9"/>
    <sheet name="6_4" sheetId="72" r:id="rId10"/>
    <sheet name="6_5" sheetId="73" r:id="rId11"/>
    <sheet name="7" sheetId="74" r:id="rId12"/>
    <sheet name="8" sheetId="75" r:id="rId13"/>
    <sheet name="9" sheetId="76" r:id="rId14"/>
    <sheet name="10 " sheetId="77" r:id="rId15"/>
    <sheet name="11" sheetId="78" r:id="rId16"/>
  </sheets>
  <externalReferences>
    <externalReference r:id="rId17"/>
    <externalReference r:id="rId18"/>
  </externalReferences>
  <definedNames>
    <definedName name="_xlnm.Print_Area" localSheetId="0">'1'!$A$1:$G$101</definedName>
    <definedName name="_xlnm.Print_Area" localSheetId="14">'10 '!$A$1:$I$68</definedName>
    <definedName name="_xlnm.Print_Area" localSheetId="15">'11'!$B$1:$L$42</definedName>
    <definedName name="_xlnm.Print_Area" localSheetId="1">'2'!$A$1:$F$96</definedName>
    <definedName name="_xlnm.Print_Area" localSheetId="2">'3'!$A$1:$E$42</definedName>
    <definedName name="_xlnm.Print_Area" localSheetId="3">'4'!$A$1:$F$57</definedName>
    <definedName name="_xlnm.Print_Area" localSheetId="4">'5'!$A$1:$F$33</definedName>
    <definedName name="_xlnm.Print_Area" localSheetId="5">'6_0'!$A$1:$Q$65</definedName>
    <definedName name="_xlnm.Print_Area" localSheetId="6">'6_1'!$A$1:$M$38</definedName>
    <definedName name="_xlnm.Print_Area" localSheetId="7">'6_2'!$A$1:$N$39</definedName>
    <definedName name="_xlnm.Print_Area" localSheetId="8">'6_3'!$A$1:$L$25</definedName>
    <definedName name="_xlnm.Print_Area" localSheetId="9">'6_4'!$A$1:$G$20</definedName>
    <definedName name="_xlnm.Print_Area" localSheetId="11">'7'!$A$1:$G$34</definedName>
    <definedName name="_xlnm.Print_Area" localSheetId="12">'8'!$A$1:$H$28</definedName>
    <definedName name="_xlnm.Print_Area" localSheetId="13">'9'!$A$1:$F$96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77" l="1"/>
  <c r="G48" i="77"/>
  <c r="E47" i="4" l="1"/>
  <c r="E32" i="4"/>
  <c r="E49" i="4" s="1"/>
  <c r="E53" i="4" l="1"/>
  <c r="F74" i="76"/>
  <c r="F72" i="76"/>
  <c r="E92" i="2"/>
  <c r="E79" i="2" l="1"/>
  <c r="D22" i="3" s="1"/>
  <c r="E55" i="2"/>
  <c r="E48" i="2"/>
  <c r="E64" i="2" l="1"/>
  <c r="E78" i="2"/>
  <c r="E77" i="2" s="1"/>
  <c r="E33" i="2"/>
  <c r="E26" i="2"/>
  <c r="E46" i="2" s="1"/>
  <c r="E68" i="2" s="1"/>
  <c r="E74" i="2" s="1"/>
  <c r="E20" i="2"/>
  <c r="E15" i="2"/>
  <c r="E86" i="1"/>
  <c r="E79" i="1"/>
  <c r="E71" i="1"/>
  <c r="E70" i="1"/>
  <c r="E69" i="1"/>
  <c r="E52" i="1"/>
  <c r="E46" i="1"/>
  <c r="E41" i="1"/>
  <c r="E17" i="1"/>
  <c r="E32" i="1"/>
  <c r="E26" i="1"/>
  <c r="E22" i="1"/>
  <c r="E18" i="1"/>
  <c r="D21" i="3" l="1"/>
  <c r="D23" i="3" s="1"/>
  <c r="D32" i="3" s="1"/>
  <c r="E91" i="1"/>
  <c r="E89" i="1" s="1"/>
  <c r="E92" i="1" s="1"/>
  <c r="E89" i="2"/>
  <c r="H37" i="78"/>
  <c r="B6" i="78"/>
  <c r="B5" i="78"/>
  <c r="B4" i="78"/>
  <c r="B3" i="78"/>
  <c r="B2" i="78"/>
  <c r="B1" i="78"/>
  <c r="A6" i="77"/>
  <c r="A5" i="77"/>
  <c r="A4" i="77"/>
  <c r="A3" i="77"/>
  <c r="A2" i="77"/>
  <c r="A1" i="77"/>
  <c r="A6" i="76"/>
  <c r="A5" i="76"/>
  <c r="A4" i="76"/>
  <c r="A3" i="76"/>
  <c r="A2" i="76"/>
  <c r="A1" i="76"/>
  <c r="A6" i="75"/>
  <c r="A5" i="75"/>
  <c r="A4" i="75"/>
  <c r="A3" i="75"/>
  <c r="A2" i="75"/>
  <c r="A1" i="75"/>
  <c r="E24" i="74"/>
  <c r="D24" i="74"/>
  <c r="B6" i="74"/>
  <c r="B5" i="74"/>
  <c r="B4" i="74"/>
  <c r="B3" i="74"/>
  <c r="B2" i="74"/>
  <c r="B1" i="74"/>
  <c r="A6" i="73"/>
  <c r="A5" i="73"/>
  <c r="A4" i="73"/>
  <c r="A3" i="73"/>
  <c r="A2" i="73"/>
  <c r="A1" i="73"/>
  <c r="A6" i="72"/>
  <c r="A5" i="72"/>
  <c r="A4" i="72"/>
  <c r="A3" i="72"/>
  <c r="A2" i="72"/>
  <c r="A1" i="72"/>
  <c r="A6" i="71"/>
  <c r="A5" i="71"/>
  <c r="A4" i="71"/>
  <c r="A3" i="71"/>
  <c r="A2" i="71"/>
  <c r="A1" i="71"/>
  <c r="A6" i="70"/>
  <c r="A5" i="70"/>
  <c r="A4" i="70"/>
  <c r="A3" i="70"/>
  <c r="A2" i="70"/>
  <c r="A1" i="70"/>
  <c r="A6" i="69"/>
  <c r="A5" i="69"/>
  <c r="A4" i="69"/>
  <c r="A3" i="69"/>
  <c r="A2" i="69"/>
  <c r="A1" i="69"/>
  <c r="S62" i="68"/>
  <c r="R62" i="68"/>
  <c r="A6" i="68"/>
  <c r="A5" i="68"/>
  <c r="A4" i="68"/>
  <c r="A3" i="68"/>
  <c r="A2" i="68"/>
  <c r="A1" i="68"/>
  <c r="B7" i="56" l="1"/>
  <c r="B6" i="56"/>
  <c r="B5" i="56"/>
  <c r="B4" i="56"/>
  <c r="B3" i="56"/>
</calcChain>
</file>

<file path=xl/sharedStrings.xml><?xml version="1.0" encoding="utf-8"?>
<sst xmlns="http://schemas.openxmlformats.org/spreadsheetml/2006/main" count="1343" uniqueCount="921">
  <si>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</si>
  <si>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</si>
  <si>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</si>
  <si>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</si>
  <si>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</si>
  <si>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</si>
  <si>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</si>
  <si>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</si>
  <si>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</si>
  <si>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</si>
  <si>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</si>
  <si>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</si>
  <si>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</si>
  <si>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</si>
  <si>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</si>
  <si>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</si>
  <si>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</si>
  <si>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</si>
  <si>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</si>
  <si>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</si>
  <si>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</si>
  <si>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</si>
  <si>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</si>
  <si>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</si>
  <si>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</si>
  <si>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</si>
  <si>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</si>
  <si>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</si>
  <si>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</si>
  <si>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</si>
  <si>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</si>
  <si>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</si>
  <si>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</si>
  <si>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</si>
  <si>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</si>
  <si>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</si>
  <si>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</si>
  <si>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</si>
  <si>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</si>
  <si>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</si>
  <si>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</si>
  <si>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</si>
  <si>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</si>
  <si>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</si>
  <si>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</si>
  <si>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</si>
  <si>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</si>
  <si>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</si>
  <si>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</si>
  <si>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</si>
  <si>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</si>
  <si>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</si>
  <si>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</si>
  <si>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</si>
  <si>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</si>
  <si>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</si>
  <si>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</si>
  <si>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</si>
  <si>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</si>
  <si>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</si>
  <si>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</si>
  <si>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</si>
  <si>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</si>
  <si>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</si>
  <si>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</si>
  <si>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</si>
  <si>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</si>
  <si>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</si>
  <si>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</si>
  <si>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</si>
  <si>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</si>
  <si>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</si>
  <si>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</si>
  <si>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</si>
  <si>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</si>
  <si>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</si>
  <si>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</si>
  <si>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</si>
  <si>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</si>
  <si>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</si>
  <si>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</si>
  <si>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</si>
  <si>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</si>
  <si>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</si>
  <si>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</si>
  <si>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</si>
  <si>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</si>
  <si>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</si>
  <si>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</si>
  <si>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</si>
  <si>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</si>
  <si>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</si>
  <si>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</si>
  <si>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</si>
  <si>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</si>
  <si>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</si>
  <si>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</si>
  <si>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</si>
  <si>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</si>
  <si>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</si>
  <si>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</si>
  <si>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</si>
  <si>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</si>
  <si>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</si>
  <si>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</si>
  <si>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</si>
  <si>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</si>
  <si>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</si>
  <si>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</si>
  <si>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</si>
  <si>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</si>
  <si>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</si>
  <si>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</si>
  <si>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</si>
  <si>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</si>
  <si>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</si>
  <si>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</si>
  <si>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</si>
  <si>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</si>
  <si>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</si>
  <si>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</si>
  <si>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</si>
  <si>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</si>
  <si>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</si>
  <si>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</si>
  <si>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</si>
  <si>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</si>
  <si>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</si>
  <si>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</si>
  <si>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</si>
  <si>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</si>
  <si>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</si>
  <si>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</si>
  <si>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</si>
  <si>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</si>
  <si>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</si>
  <si>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</si>
  <si>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</si>
  <si>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</si>
  <si>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</si>
  <si>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</si>
  <si>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</si>
  <si>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</si>
  <si>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</si>
  <si>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</si>
  <si>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</si>
  <si>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</si>
  <si>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</si>
  <si>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</si>
  <si>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</si>
  <si>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</si>
  <si>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</si>
  <si>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</si>
  <si>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</si>
  <si>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</si>
  <si>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</si>
  <si>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</si>
  <si>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</si>
  <si>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</si>
  <si>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</si>
  <si>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</si>
  <si>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</si>
  <si>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</si>
  <si>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</si>
  <si>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</si>
  <si>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</si>
  <si>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</si>
  <si>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</si>
  <si>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</si>
  <si>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</si>
  <si>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</si>
  <si>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</si>
  <si>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</si>
  <si>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</si>
  <si>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</si>
  <si>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</si>
  <si>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</si>
  <si>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</si>
  <si>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</si>
  <si>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</si>
  <si>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</si>
  <si>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</si>
  <si>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</si>
  <si>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</si>
  <si>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</si>
  <si>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</si>
  <si>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</si>
  <si>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</si>
  <si>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</si>
  <si>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</si>
  <si>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</si>
  <si>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</si>
  <si>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</si>
  <si>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</si>
  <si>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</si>
  <si>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</si>
  <si>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</si>
  <si>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</si>
  <si>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</si>
  <si>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</si>
  <si>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</si>
  <si>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</si>
  <si>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</si>
  <si>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</si>
  <si>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</si>
  <si>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</si>
  <si>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</si>
  <si>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</si>
  <si>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</si>
  <si>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</si>
  <si>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</si>
  <si>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</si>
  <si>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</si>
  <si>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</si>
  <si>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</si>
  <si>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</si>
  <si>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</si>
  <si>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</si>
  <si>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</si>
  <si>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</si>
  <si>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</si>
  <si>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</si>
  <si>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</si>
  <si>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</si>
  <si>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</si>
  <si>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</si>
  <si>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</si>
  <si>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</si>
  <si>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</si>
  <si>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</si>
  <si>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</si>
  <si>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</si>
  <si>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</si>
  <si>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</si>
  <si>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</si>
  <si>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</si>
  <si>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</si>
  <si>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</si>
  <si>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</si>
  <si>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</si>
  <si>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</si>
  <si>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</si>
  <si>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</si>
  <si>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</si>
  <si>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</si>
  <si>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</si>
  <si>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</si>
  <si>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</si>
  <si>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</si>
  <si>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</si>
  <si>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</si>
  <si>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</si>
  <si>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</si>
  <si>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</si>
  <si>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</si>
  <si>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</si>
  <si>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</si>
  <si>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</si>
  <si>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</si>
  <si>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</si>
  <si>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</si>
  <si>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</si>
  <si>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</si>
  <si>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</si>
  <si>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</si>
  <si>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</si>
  <si>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</si>
  <si>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</si>
  <si>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</si>
  <si>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</si>
  <si>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</si>
  <si>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</si>
  <si>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</si>
  <si>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</si>
  <si>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</si>
  <si>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</si>
  <si>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</si>
  <si>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</si>
  <si>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</si>
  <si>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</si>
  <si>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</si>
  <si>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</si>
  <si>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</si>
  <si>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</si>
  <si>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</si>
  <si>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</si>
  <si>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</si>
  <si>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</si>
  <si>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</si>
  <si>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</si>
  <si>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</si>
  <si>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</si>
  <si>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</si>
  <si>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</si>
  <si>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</si>
  <si>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</si>
  <si>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</si>
  <si>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</si>
  <si>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</si>
  <si>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</si>
  <si>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</si>
  <si>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</si>
  <si>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</si>
  <si>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</si>
  <si>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</si>
  <si>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</si>
  <si>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</si>
  <si>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</si>
  <si>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</si>
  <si>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</si>
  <si>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</si>
  <si>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</si>
  <si>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</si>
  <si>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</si>
  <si>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</si>
  <si>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</si>
  <si>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</si>
  <si>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</si>
  <si>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</si>
  <si>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</si>
  <si>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</si>
  <si>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</si>
  <si>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</si>
  <si>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</si>
  <si>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</si>
  <si>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</si>
  <si>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</si>
  <si>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</si>
  <si>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</si>
  <si>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</si>
  <si>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</si>
  <si>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</si>
  <si>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</si>
  <si>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</si>
  <si>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</si>
  <si>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</si>
  <si>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</si>
  <si>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</si>
  <si>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</si>
  <si>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</si>
  <si>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</si>
  <si>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3.</t>
  </si>
  <si>
    <t>2.</t>
  </si>
  <si>
    <t>1.</t>
  </si>
  <si>
    <t>III</t>
  </si>
  <si>
    <t>II</t>
  </si>
  <si>
    <t>I</t>
  </si>
  <si>
    <t>AOP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</si>
  <si>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</si>
  <si>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</si>
  <si>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</si>
  <si>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</si>
  <si>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</si>
  <si>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</si>
  <si>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</si>
  <si>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</si>
  <si>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</si>
  <si>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</si>
  <si>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</si>
  <si>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</si>
  <si>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</si>
  <si>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</si>
  <si>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</si>
  <si>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</si>
  <si>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</si>
  <si>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</si>
  <si>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</si>
  <si>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</si>
  <si>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</si>
  <si>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</si>
  <si>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</si>
  <si>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</si>
  <si>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</si>
  <si>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</si>
  <si>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</si>
  <si>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</si>
  <si>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</si>
  <si>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</si>
  <si>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</si>
  <si>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</si>
  <si>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</si>
  <si>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</si>
  <si>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</si>
  <si>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</si>
  <si>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</si>
  <si>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</si>
  <si>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</si>
  <si>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</si>
  <si>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</si>
  <si>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</si>
  <si>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</si>
  <si>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</si>
  <si>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</si>
  <si>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</si>
  <si>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</si>
  <si>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</si>
  <si>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</si>
  <si>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</si>
  <si>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</si>
  <si>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</si>
  <si>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</si>
  <si>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</si>
  <si>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</si>
  <si>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</si>
  <si>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</si>
  <si>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</si>
  <si>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</si>
  <si>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</si>
  <si>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FRE</t>
  </si>
  <si>
    <t>Fresenius SE &amp; Co. KgaA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</si>
  <si>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</si>
  <si>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</si>
  <si>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</si>
  <si>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</si>
  <si>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</si>
  <si>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</si>
  <si>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</si>
  <si>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</si>
  <si>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</si>
  <si>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</si>
  <si>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</si>
  <si>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</si>
  <si>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</si>
  <si>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</si>
  <si>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Atmos Energy Corporation</t>
  </si>
  <si>
    <t>ALV</t>
  </si>
  <si>
    <t>Allianz SE Munchen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</si>
  <si>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</si>
  <si>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</si>
  <si>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</si>
  <si>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</si>
  <si>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</si>
  <si>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</si>
  <si>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</si>
  <si>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</si>
  <si>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</si>
  <si>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</si>
  <si>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</si>
  <si>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</si>
  <si>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</si>
  <si>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</si>
  <si>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</si>
  <si>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</si>
  <si>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</si>
  <si>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</si>
  <si>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</si>
  <si>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</si>
  <si>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</si>
  <si>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</si>
  <si>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</si>
  <si>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</si>
  <si>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</si>
  <si>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</si>
  <si>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</si>
  <si>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</si>
  <si>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</si>
  <si>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</si>
  <si>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</si>
  <si>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</si>
  <si>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</si>
  <si>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</si>
  <si>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</si>
  <si>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</si>
  <si>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</si>
  <si>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</si>
  <si>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VLPH-R-A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</si>
  <si>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</si>
  <si>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</si>
  <si>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</si>
  <si>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</si>
  <si>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</si>
  <si>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</si>
  <si>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</si>
  <si>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</si>
  <si>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</si>
  <si>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</si>
  <si>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</si>
  <si>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</si>
  <si>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</si>
  <si>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</si>
  <si>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BOKS-R-A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</si>
  <si>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</si>
  <si>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</si>
  <si>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</si>
  <si>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</si>
  <si>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</si>
  <si>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</si>
  <si>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</si>
  <si>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</si>
  <si>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</si>
  <si>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</si>
  <si>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</si>
  <si>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</si>
  <si>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</si>
  <si>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</si>
  <si>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</si>
  <si>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</si>
  <si>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</si>
  <si>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</si>
  <si>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</si>
  <si>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</si>
  <si>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</si>
  <si>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</si>
  <si>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</si>
  <si>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</si>
  <si>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</si>
  <si>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</si>
  <si>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</si>
  <si>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</si>
  <si>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</si>
  <si>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</si>
  <si>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</si>
  <si>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</si>
  <si>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</si>
  <si>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</si>
  <si>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</si>
  <si>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</si>
  <si>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</si>
  <si>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</si>
  <si>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</si>
  <si>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</si>
  <si>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</si>
  <si>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</si>
  <si>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</si>
  <si>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</si>
  <si>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</si>
  <si>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</si>
  <si>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</si>
  <si>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</si>
  <si>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</si>
  <si>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</si>
  <si>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</si>
  <si>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</si>
  <si>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</si>
  <si>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</si>
  <si>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</si>
  <si>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</si>
  <si>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</si>
  <si>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</si>
  <si>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</si>
  <si>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</si>
  <si>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</si>
  <si>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</si>
  <si>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</si>
  <si>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</si>
  <si>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</si>
  <si>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</si>
  <si>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</si>
  <si>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</si>
  <si>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</si>
  <si>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</si>
  <si>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</si>
  <si>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</si>
  <si>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</si>
  <si>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</si>
  <si>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</si>
  <si>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</si>
  <si>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</si>
  <si>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</si>
  <si>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</si>
  <si>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</si>
  <si>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</si>
  <si>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</si>
  <si>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</si>
  <si>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</si>
  <si>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</si>
  <si>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</si>
  <si>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</si>
  <si>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</si>
  <si>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RSDS-O-I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</si>
  <si>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</si>
  <si>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</si>
  <si>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</si>
  <si>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</si>
  <si>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</si>
  <si>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</si>
  <si>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</si>
  <si>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</si>
  <si>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</si>
  <si>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</si>
  <si>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</si>
  <si>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</si>
  <si>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</si>
  <si>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</si>
  <si>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</si>
  <si>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</si>
  <si>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</si>
  <si>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</si>
  <si>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</si>
  <si>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</si>
  <si>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</si>
  <si>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</si>
  <si>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</si>
  <si>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</si>
  <si>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</si>
  <si>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</si>
  <si>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</si>
  <si>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</si>
  <si>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</si>
  <si>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</si>
  <si>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</si>
  <si>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</si>
  <si>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</si>
  <si>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</si>
  <si>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</si>
  <si>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</si>
  <si>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</si>
  <si>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</si>
  <si>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</si>
  <si>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</si>
  <si>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</si>
  <si>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</si>
  <si>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</si>
  <si>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</si>
  <si>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</si>
  <si>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</si>
  <si>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</si>
  <si>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</si>
  <si>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</si>
  <si>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</si>
  <si>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</si>
  <si>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</si>
  <si>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</si>
  <si>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</si>
  <si>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</si>
  <si>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</si>
  <si>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</si>
  <si>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</si>
  <si>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</si>
  <si>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</si>
  <si>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</si>
  <si>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</si>
  <si>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</si>
  <si>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</si>
  <si>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</si>
  <si>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</si>
  <si>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</si>
  <si>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</si>
  <si>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</si>
  <si>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</si>
  <si>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</si>
  <si>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</si>
  <si>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</si>
  <si>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</si>
  <si>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</si>
  <si>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</si>
  <si>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</si>
  <si>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</si>
  <si>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</si>
  <si>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</si>
  <si>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</si>
  <si>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</si>
  <si>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</si>
  <si>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</si>
  <si>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</si>
  <si>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</si>
  <si>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</si>
  <si>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</si>
  <si>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</si>
  <si>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</si>
  <si>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</si>
  <si>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</si>
  <si>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</si>
  <si>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</si>
  <si>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</si>
  <si>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</si>
  <si>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</si>
  <si>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</si>
  <si>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</si>
  <si>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</si>
  <si>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</si>
  <si>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</si>
  <si>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</si>
  <si>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</si>
  <si>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</si>
  <si>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</si>
  <si>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</si>
  <si>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</si>
  <si>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</si>
  <si>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</si>
  <si>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</si>
  <si>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</si>
  <si>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</si>
  <si>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</si>
  <si>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</si>
  <si>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</si>
  <si>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</si>
  <si>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</si>
  <si>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</si>
  <si>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</si>
  <si>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</si>
  <si>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</si>
  <si>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</si>
  <si>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</si>
  <si>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</si>
  <si>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</si>
  <si>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</si>
  <si>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</si>
  <si>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</si>
  <si>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</si>
  <si>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</si>
  <si>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</si>
  <si>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</si>
  <si>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</si>
  <si>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</si>
  <si>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</si>
  <si>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</si>
  <si>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</si>
  <si>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</si>
  <si>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</si>
  <si>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</si>
  <si>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</si>
  <si>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</si>
  <si>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</si>
  <si>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</si>
  <si>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</si>
  <si>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</si>
  <si>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</si>
  <si>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</si>
  <si>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</si>
  <si>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</si>
  <si>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</si>
  <si>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</si>
  <si>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</si>
  <si>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</si>
  <si>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</si>
  <si>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</si>
  <si>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</si>
  <si>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</si>
  <si>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</si>
  <si>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</si>
  <si>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</si>
  <si>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</si>
  <si>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</si>
  <si>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</si>
  <si>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</si>
  <si>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</si>
  <si>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</si>
  <si>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</si>
  <si>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</si>
  <si>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</si>
  <si>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</si>
  <si>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</si>
  <si>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</si>
  <si>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</si>
  <si>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</si>
  <si>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</si>
  <si>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</si>
  <si>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</si>
  <si>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</si>
  <si>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</si>
  <si>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</si>
  <si>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</si>
  <si>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</si>
  <si>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</si>
  <si>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</si>
  <si>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</si>
  <si>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</si>
  <si>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</si>
  <si>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</si>
  <si>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</si>
  <si>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3. Akcije investicionih fondova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</si>
  <si>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</si>
  <si>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</si>
  <si>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</si>
  <si>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</si>
  <si>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</si>
  <si>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</si>
  <si>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</si>
  <si>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</si>
  <si>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</si>
  <si>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</si>
  <si>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</si>
  <si>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</si>
  <si>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</si>
  <si>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Srpska- stara devizna štednja 9 / RSDS-O-I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</si>
  <si>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</si>
  <si>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</si>
  <si>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</si>
  <si>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</si>
  <si>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</si>
  <si>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</si>
  <si>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</si>
  <si>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</si>
  <si>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</si>
  <si>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</si>
  <si>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</si>
  <si>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</si>
  <si>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</si>
  <si>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</si>
  <si>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</si>
  <si>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</si>
  <si>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</si>
  <si>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</si>
  <si>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</si>
  <si>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</si>
  <si>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</si>
  <si>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</si>
  <si>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</si>
  <si>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</si>
  <si>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</si>
  <si>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</si>
  <si>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</si>
  <si>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</si>
  <si>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</si>
  <si>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</si>
  <si>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</si>
  <si>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</si>
  <si>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Revalorizacija po osnovu instrumenata zaštite</t>
  </si>
  <si>
    <t>Fer vrijednost</t>
  </si>
  <si>
    <t>Ulaganje po emitentu (naziv i oznaka HOV)</t>
  </si>
  <si>
    <t>Datum zadnje procjene</t>
  </si>
  <si>
    <t>IZVJEŠTAJ O NEREALIZOVANIM DOBICIMA (GUBICIMA)</t>
  </si>
  <si>
    <t>Kristal Invest ad Banja Luka</t>
  </si>
  <si>
    <t>Svrha isplate</t>
  </si>
  <si>
    <t>Iznos isplate</t>
  </si>
  <si>
    <t>Prezime i ime povezanog lica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</si>
  <si>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</si>
  <si>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</si>
  <si>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</si>
  <si>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</si>
  <si>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</si>
  <si>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</si>
  <si>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</si>
  <si>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</si>
  <si>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</si>
  <si>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</si>
  <si>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</si>
  <si>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</si>
  <si>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</si>
  <si>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Neralizovani dobitak (gubitak)</t>
  </si>
  <si>
    <t>Fer vrijednost na dan bilansa</t>
  </si>
  <si>
    <t>Nabavna vrijednost akcija</t>
  </si>
  <si>
    <t>I - ULAGANJA U POVEZANA LICA</t>
  </si>
  <si>
    <t xml:space="preserve">IZVJEŠTAJ O TRANSAKCIJAMA S POVEZANIM LICIMA       </t>
  </si>
  <si>
    <t>Napomena</t>
  </si>
  <si>
    <t>Medtronic plc</t>
  </si>
  <si>
    <t>MDT</t>
  </si>
  <si>
    <t>RSDS-O-J</t>
  </si>
  <si>
    <t>II- GARANTNI ULOG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</si>
  <si>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</si>
  <si>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</si>
  <si>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</si>
  <si>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</si>
  <si>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</si>
  <si>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</si>
  <si>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</si>
  <si>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</si>
  <si>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</si>
  <si>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</si>
  <si>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</si>
  <si>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</si>
  <si>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</si>
  <si>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XIX</t>
  </si>
  <si>
    <t>VIII</t>
  </si>
  <si>
    <t>V</t>
  </si>
  <si>
    <t>VI</t>
  </si>
  <si>
    <t>VII</t>
  </si>
  <si>
    <t>IX</t>
  </si>
  <si>
    <t>XXII</t>
  </si>
  <si>
    <t>ERNT-R-A</t>
  </si>
  <si>
    <t>Ericsson Nikola Tesla d.d. Zagreb / ERNT-R-A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</si>
  <si>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</si>
  <si>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</si>
  <si>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</si>
  <si>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</si>
  <si>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</si>
  <si>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</si>
  <si>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</si>
  <si>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</si>
  <si>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</si>
  <si>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</si>
  <si>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</si>
  <si>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</si>
  <si>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</si>
  <si>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</si>
  <si>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</si>
  <si>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</si>
  <si>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</si>
  <si>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</si>
  <si>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</si>
  <si>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Naziv investicionog fonda: OAIF Future fund</t>
  </si>
  <si>
    <t>na dan 30.06.2024  godine</t>
  </si>
  <si>
    <t>Enbridge Inc.</t>
  </si>
  <si>
    <t>ENB</t>
  </si>
  <si>
    <t>na dan 30.06.2024 godine</t>
  </si>
  <si>
    <t>SR Njemačka</t>
  </si>
  <si>
    <t>BO80</t>
  </si>
  <si>
    <t>MF BANKA BANJA LUKA</t>
  </si>
  <si>
    <t>MF BANKA 10/06/25</t>
  </si>
  <si>
    <t>na dan 30.06.2024. godine</t>
  </si>
  <si>
    <t>IMOVINE na dan 30.06.2024 godine</t>
  </si>
  <si>
    <t xml:space="preserve"> na dan 30.06.2024  godine</t>
  </si>
  <si>
    <t>CLAV UR</t>
  </si>
  <si>
    <t>Enbridge Inc. / ENB</t>
  </si>
  <si>
    <t>Deutschland, Bundesrepublik / BO80</t>
  </si>
  <si>
    <t>II- PRIHODI OD POVEZANIH LICA za period od 01.01. do 30.06.2024.</t>
  </si>
  <si>
    <t>III-ISPLATE POVEZANIM LICIMA za period od 01.01.-30.06.2024.</t>
  </si>
  <si>
    <t>UPRAVLJAČKA NAKNADA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</si>
  <si>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</si>
  <si>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</si>
  <si>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</si>
  <si>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</si>
  <si>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Amortizacija diskonta (premije) fin.sredstava  po amortizovanoj vrijednosti</t>
  </si>
  <si>
    <t>Bojan Blagojević, broj licence 0532/24</t>
  </si>
  <si>
    <t xml:space="preserve">                                                                        Bojan Blagojević, broj licence 0532/24</t>
  </si>
  <si>
    <t>Dana, 16.07.2024.</t>
  </si>
  <si>
    <t>Dana 16.07.2024.</t>
  </si>
  <si>
    <t>Dana, 16.07.2024</t>
  </si>
  <si>
    <t>za period 01.01.2024. -  30.06.2024. god.</t>
  </si>
  <si>
    <t xml:space="preserve"> za period od 01.01.2024. - 30.06.2024. godine</t>
  </si>
  <si>
    <t xml:space="preserve">od 01.01.2024. -  30.06.2024.  godine </t>
  </si>
  <si>
    <t>INVESTICIONOG FONDA za period  01.01.2024. - 30.06.2024 godine</t>
  </si>
  <si>
    <t>za period 01.01.2024.-30.06.2024. godine</t>
  </si>
  <si>
    <t>INVESTICIONOG FONDA  za period 01.01.2024.- 30.06.2024 godine</t>
  </si>
  <si>
    <t>Na dan 30.06.2024.</t>
  </si>
  <si>
    <t>Dana 16.07.2024</t>
  </si>
  <si>
    <t>XXI</t>
  </si>
  <si>
    <t>XI</t>
  </si>
  <si>
    <t>XX-1</t>
  </si>
  <si>
    <t>XX-2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</si>
</sst>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11" fillId="0" borderId="0"/>
  </cellStyleXfs>
  <cellXfs count="293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3" fontId="0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4" fontId="0" fillId="0" borderId="0" xfId="0" applyNumberFormat="1" applyFont="1"/>
    <xf numFmtId="0" fontId="9" fillId="2" borderId="0" xfId="4" applyNumberFormat="1" applyFont="1" applyFill="1" applyBorder="1" applyAlignment="1" applyProtection="1"/>
    <xf numFmtId="0" fontId="9" fillId="0" borderId="0" xfId="4" applyNumberFormat="1" applyFont="1" applyFill="1" applyBorder="1" applyAlignment="1" applyProtection="1"/>
    <xf numFmtId="0" fontId="9" fillId="2" borderId="0" xfId="4" applyNumberFormat="1" applyFont="1" applyFill="1" applyBorder="1" applyAlignment="1" applyProtection="1">
      <alignment horizontal="center"/>
    </xf>
    <xf numFmtId="0" fontId="9" fillId="2" borderId="3" xfId="4" applyNumberFormat="1" applyFont="1" applyFill="1" applyBorder="1" applyAlignment="1" applyProtection="1">
      <alignment horizontal="center" wrapText="1"/>
    </xf>
    <xf numFmtId="0" fontId="9" fillId="2" borderId="3" xfId="4" applyNumberFormat="1" applyFont="1" applyFill="1" applyBorder="1" applyAlignment="1" applyProtection="1">
      <alignment horizontal="center" vertical="center" wrapText="1"/>
    </xf>
    <xf numFmtId="0" fontId="9" fillId="2" borderId="3" xfId="4" applyNumberFormat="1" applyFont="1" applyFill="1" applyBorder="1" applyAlignment="1" applyProtection="1">
      <alignment horizontal="center" vertical="top" wrapText="1"/>
    </xf>
    <xf numFmtId="0" fontId="9" fillId="2" borderId="3" xfId="4" applyNumberFormat="1" applyFont="1" applyFill="1" applyBorder="1" applyAlignment="1" applyProtection="1">
      <alignment vertical="top" wrapText="1"/>
    </xf>
    <xf numFmtId="0" fontId="9" fillId="0" borderId="0" xfId="4" applyNumberFormat="1" applyFont="1" applyFill="1" applyBorder="1" applyAlignment="1" applyProtection="1">
      <alignment horizontal="center"/>
    </xf>
    <xf numFmtId="166" fontId="9" fillId="0" borderId="0" xfId="4" applyNumberFormat="1" applyFont="1" applyFill="1" applyBorder="1" applyAlignment="1" applyProtection="1"/>
    <xf numFmtId="0" fontId="9" fillId="2" borderId="0" xfId="4" applyNumberFormat="1" applyFont="1" applyFill="1" applyBorder="1" applyAlignment="1" applyProtection="1">
      <alignment horizontal="right"/>
    </xf>
    <xf numFmtId="0" fontId="9" fillId="2" borderId="0" xfId="4" applyNumberFormat="1" applyFont="1" applyFill="1" applyBorder="1" applyAlignment="1" applyProtection="1">
      <alignment wrapText="1"/>
    </xf>
    <xf numFmtId="164" fontId="4" fillId="0" borderId="1" xfId="0" applyNumberFormat="1" applyFont="1" applyBorder="1"/>
    <xf numFmtId="0" fontId="1" fillId="2" borderId="3" xfId="4" applyNumberFormat="1" applyFont="1" applyFill="1" applyBorder="1" applyAlignment="1" applyProtection="1">
      <alignment horizontal="center" vertical="center" wrapText="1"/>
    </xf>
    <xf numFmtId="0" fontId="1" fillId="2" borderId="3" xfId="4" applyNumberFormat="1" applyFont="1" applyFill="1" applyBorder="1" applyAlignment="1" applyProtection="1">
      <alignment horizontal="center" vertical="top" wrapText="1"/>
    </xf>
    <xf numFmtId="3" fontId="1" fillId="2" borderId="3" xfId="4" applyNumberFormat="1" applyFont="1" applyFill="1" applyBorder="1" applyAlignment="1" applyProtection="1">
      <alignment horizontal="right" vertical="top" wrapText="1"/>
    </xf>
    <xf numFmtId="3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/>
    </xf>
    <xf numFmtId="0" fontId="12" fillId="2" borderId="0" xfId="6" applyNumberFormat="1" applyFont="1" applyFill="1" applyBorder="1" applyAlignment="1" applyProtection="1"/>
    <xf numFmtId="0" fontId="12" fillId="2" borderId="0" xfId="6" applyNumberFormat="1" applyFont="1" applyFill="1" applyBorder="1" applyAlignment="1" applyProtection="1">
      <alignment horizontal="left" vertical="center"/>
    </xf>
    <xf numFmtId="0" fontId="12" fillId="2" borderId="0" xfId="6" applyNumberFormat="1" applyFont="1" applyFill="1" applyBorder="1" applyAlignment="1" applyProtection="1">
      <alignment horizontal="center" vertical="center"/>
    </xf>
    <xf numFmtId="0" fontId="12" fillId="2" borderId="0" xfId="6" applyNumberFormat="1" applyFont="1" applyFill="1" applyBorder="1" applyAlignment="1" applyProtection="1">
      <alignment horizontal="center" wrapText="1"/>
    </xf>
    <xf numFmtId="0" fontId="13" fillId="2" borderId="0" xfId="6" applyNumberFormat="1" applyFont="1" applyFill="1" applyBorder="1" applyAlignment="1" applyProtection="1">
      <alignment horizontal="left" vertical="center"/>
    </xf>
    <xf numFmtId="0" fontId="13" fillId="2" borderId="0" xfId="6" applyNumberFormat="1" applyFont="1" applyFill="1" applyBorder="1" applyAlignment="1" applyProtection="1">
      <alignment horizontal="center" vertical="center"/>
    </xf>
    <xf numFmtId="0" fontId="13" fillId="2" borderId="0" xfId="6" applyNumberFormat="1" applyFont="1" applyFill="1" applyBorder="1" applyAlignment="1" applyProtection="1">
      <alignment horizontal="center"/>
    </xf>
    <xf numFmtId="168" fontId="13" fillId="2" borderId="0" xfId="6" applyNumberFormat="1" applyFont="1" applyFill="1" applyBorder="1" applyAlignment="1" applyProtection="1">
      <alignment vertical="center"/>
    </xf>
    <xf numFmtId="0" fontId="13" fillId="2" borderId="0" xfId="6" applyNumberFormat="1" applyFont="1" applyFill="1" applyBorder="1" applyAlignment="1" applyProtection="1">
      <alignment horizontal="right"/>
    </xf>
    <xf numFmtId="167" fontId="13" fillId="2" borderId="0" xfId="6" applyNumberFormat="1" applyFont="1" applyFill="1" applyBorder="1" applyAlignment="1" applyProtection="1">
      <alignment horizontal="right"/>
    </xf>
    <xf numFmtId="166" fontId="13" fillId="2" borderId="0" xfId="6" applyNumberFormat="1" applyFont="1" applyFill="1" applyBorder="1" applyAlignment="1" applyProtection="1">
      <alignment horizontal="right"/>
    </xf>
    <xf numFmtId="168" fontId="13" fillId="2" borderId="0" xfId="6" applyNumberFormat="1" applyFont="1" applyFill="1" applyBorder="1" applyAlignment="1" applyProtection="1">
      <alignment horizontal="right"/>
    </xf>
    <xf numFmtId="0" fontId="12" fillId="2" borderId="0" xfId="6" applyNumberFormat="1" applyFont="1" applyFill="1" applyBorder="1" applyAlignment="1" applyProtection="1">
      <alignment wrapText="1"/>
    </xf>
    <xf numFmtId="0" fontId="12" fillId="2" borderId="3" xfId="6" applyNumberFormat="1" applyFont="1" applyFill="1" applyBorder="1" applyAlignment="1" applyProtection="1">
      <alignment horizontal="center" vertical="center" wrapText="1"/>
    </xf>
    <xf numFmtId="168" fontId="12" fillId="2" borderId="3" xfId="6" applyNumberFormat="1" applyFont="1" applyFill="1" applyBorder="1" applyAlignment="1" applyProtection="1">
      <alignment horizontal="center" vertical="center" wrapText="1"/>
    </xf>
    <xf numFmtId="0" fontId="12" fillId="2" borderId="3" xfId="6" applyNumberFormat="1" applyFont="1" applyFill="1" applyBorder="1" applyAlignment="1" applyProtection="1">
      <alignment horizontal="left" vertical="center" wrapText="1"/>
    </xf>
    <xf numFmtId="0" fontId="12" fillId="2" borderId="3" xfId="6" applyNumberFormat="1" applyFont="1" applyFill="1" applyBorder="1" applyAlignment="1" applyProtection="1">
      <alignment horizontal="center" vertical="center"/>
    </xf>
    <xf numFmtId="0" fontId="12" fillId="2" borderId="3" xfId="6" applyNumberFormat="1" applyFont="1" applyFill="1" applyBorder="1" applyAlignment="1" applyProtection="1">
      <alignment horizontal="center" vertical="top" wrapText="1"/>
    </xf>
    <xf numFmtId="167" fontId="12" fillId="2" borderId="3" xfId="6" applyNumberFormat="1" applyFont="1" applyFill="1" applyBorder="1" applyAlignment="1" applyProtection="1">
      <alignment horizontal="right" vertical="center" wrapText="1"/>
    </xf>
    <xf numFmtId="0" fontId="12" fillId="2" borderId="0" xfId="6" applyNumberFormat="1" applyFont="1" applyFill="1" applyBorder="1" applyAlignment="1" applyProtection="1">
      <alignment horizontal="center" vertical="top" wrapText="1"/>
    </xf>
    <xf numFmtId="166" fontId="12" fillId="2" borderId="0" xfId="6" applyNumberFormat="1" applyFont="1" applyFill="1" applyBorder="1" applyAlignment="1" applyProtection="1"/>
    <xf numFmtId="0" fontId="12" fillId="2" borderId="0" xfId="6" applyNumberFormat="1" applyFont="1" applyFill="1" applyBorder="1" applyAlignment="1" applyProtection="1">
      <alignment horizontal="left"/>
    </xf>
    <xf numFmtId="0" fontId="12" fillId="2" borderId="2" xfId="6" applyNumberFormat="1" applyFont="1" applyFill="1" applyBorder="1" applyAlignment="1" applyProtection="1">
      <alignment horizontal="left"/>
    </xf>
    <xf numFmtId="0" fontId="12" fillId="2" borderId="0" xfId="6" applyNumberFormat="1" applyFont="1" applyFill="1" applyBorder="1" applyAlignment="1" applyProtection="1">
      <alignment vertical="center"/>
    </xf>
    <xf numFmtId="0" fontId="12" fillId="2" borderId="0" xfId="6" applyNumberFormat="1" applyFont="1" applyFill="1" applyBorder="1" applyAlignment="1" applyProtection="1">
      <alignment horizontal="center" vertical="center" wrapText="1"/>
    </xf>
    <xf numFmtId="0" fontId="11" fillId="0" borderId="0" xfId="6"/>
    <xf numFmtId="4" fontId="12" fillId="2" borderId="3" xfId="6" applyNumberFormat="1" applyFont="1" applyFill="1" applyBorder="1" applyAlignment="1" applyProtection="1">
      <alignment horizontal="right" vertical="center" wrapText="1"/>
    </xf>
    <xf numFmtId="0" fontId="12" fillId="2" borderId="0" xfId="6" applyNumberFormat="1" applyFont="1" applyFill="1" applyBorder="1" applyAlignment="1" applyProtection="1">
      <alignment horizontal="center"/>
    </xf>
    <xf numFmtId="0" fontId="12" fillId="2" borderId="3" xfId="6" applyNumberFormat="1" applyFont="1" applyFill="1" applyBorder="1" applyAlignment="1" applyProtection="1">
      <alignment horizontal="center" wrapText="1"/>
    </xf>
    <xf numFmtId="0" fontId="12" fillId="2" borderId="7" xfId="6" applyNumberFormat="1" applyFont="1" applyFill="1" applyBorder="1" applyAlignment="1" applyProtection="1">
      <alignment wrapText="1"/>
    </xf>
    <xf numFmtId="0" fontId="12" fillId="2" borderId="3" xfId="6" applyNumberFormat="1" applyFont="1" applyFill="1" applyBorder="1" applyAlignment="1" applyProtection="1">
      <alignment wrapText="1"/>
    </xf>
    <xf numFmtId="4" fontId="12" fillId="2" borderId="3" xfId="6" applyNumberFormat="1" applyFont="1" applyFill="1" applyBorder="1" applyAlignment="1" applyProtection="1">
      <alignment horizontal="right" wrapText="1"/>
    </xf>
    <xf numFmtId="164" fontId="12" fillId="2" borderId="3" xfId="6" applyNumberFormat="1" applyFont="1" applyFill="1" applyBorder="1" applyAlignment="1" applyProtection="1">
      <alignment horizontal="right" vertical="center" wrapText="1"/>
    </xf>
    <xf numFmtId="0" fontId="12" fillId="0" borderId="0" xfId="6" applyNumberFormat="1" applyFont="1" applyFill="1" applyBorder="1" applyAlignment="1" applyProtection="1">
      <alignment horizontal="left"/>
    </xf>
    <xf numFmtId="0" fontId="12" fillId="0" borderId="2" xfId="6" applyNumberFormat="1" applyFont="1" applyFill="1" applyBorder="1" applyAlignment="1" applyProtection="1">
      <alignment horizontal="left"/>
    </xf>
    <xf numFmtId="170" fontId="12" fillId="2" borderId="0" xfId="6" applyNumberFormat="1" applyFont="1" applyFill="1" applyBorder="1" applyAlignment="1" applyProtection="1"/>
    <xf numFmtId="172" fontId="12" fillId="2" borderId="0" xfId="6" applyNumberFormat="1" applyFont="1" applyFill="1" applyBorder="1" applyAlignment="1" applyProtection="1"/>
    <xf numFmtId="0" fontId="12" fillId="2" borderId="0" xfId="6" applyNumberFormat="1" applyFont="1" applyFill="1" applyBorder="1" applyAlignment="1" applyProtection="1">
      <alignment horizontal="right" wrapText="1"/>
    </xf>
    <xf numFmtId="0" fontId="12" fillId="0" borderId="0" xfId="6" applyNumberFormat="1" applyFont="1" applyFill="1" applyBorder="1" applyAlignment="1" applyProtection="1">
      <alignment horizontal="center" vertical="center"/>
    </xf>
    <xf numFmtId="0" fontId="12" fillId="2" borderId="3" xfId="6" applyNumberFormat="1" applyFont="1" applyFill="1" applyBorder="1" applyAlignment="1" applyProtection="1">
      <alignment horizontal="left"/>
    </xf>
    <xf numFmtId="4" fontId="12" fillId="2" borderId="3" xfId="6" applyNumberFormat="1" applyFont="1" applyFill="1" applyBorder="1" applyAlignment="1" applyProtection="1"/>
    <xf numFmtId="164" fontId="12" fillId="2" borderId="3" xfId="6" applyNumberFormat="1" applyFont="1" applyFill="1" applyBorder="1" applyAlignment="1" applyProtection="1"/>
    <xf numFmtId="0" fontId="12" fillId="2" borderId="3" xfId="6" applyNumberFormat="1" applyFont="1" applyFill="1" applyBorder="1" applyAlignment="1" applyProtection="1"/>
    <xf numFmtId="0" fontId="13" fillId="2" borderId="0" xfId="6" applyNumberFormat="1" applyFont="1" applyFill="1" applyBorder="1" applyAlignment="1" applyProtection="1"/>
    <xf numFmtId="164" fontId="12" fillId="2" borderId="3" xfId="6" applyNumberFormat="1" applyFont="1" applyFill="1" applyBorder="1" applyAlignment="1" applyProtection="1">
      <alignment horizontal="center"/>
    </xf>
    <xf numFmtId="173" fontId="12" fillId="2" borderId="0" xfId="6" applyNumberFormat="1" applyFont="1" applyFill="1" applyBorder="1" applyAlignment="1" applyProtection="1"/>
    <xf numFmtId="43" fontId="12" fillId="2" borderId="0" xfId="6" applyNumberFormat="1" applyFont="1" applyFill="1" applyBorder="1" applyAlignment="1" applyProtection="1"/>
    <xf numFmtId="4" fontId="12" fillId="2" borderId="3" xfId="6" applyNumberFormat="1" applyFont="1" applyFill="1" applyBorder="1" applyAlignment="1" applyProtection="1">
      <alignment horizontal="center" wrapText="1"/>
    </xf>
    <xf numFmtId="174" fontId="12" fillId="2" borderId="0" xfId="6" applyNumberFormat="1" applyFont="1" applyFill="1" applyBorder="1" applyAlignment="1" applyProtection="1"/>
    <xf numFmtId="174" fontId="12" fillId="2" borderId="3" xfId="6" applyNumberFormat="1" applyFont="1" applyFill="1" applyBorder="1" applyAlignment="1" applyProtection="1">
      <alignment horizontal="center" vertical="center" wrapText="1"/>
    </xf>
    <xf numFmtId="14" fontId="12" fillId="2" borderId="3" xfId="6" applyNumberFormat="1" applyFont="1" applyFill="1" applyBorder="1" applyAlignment="1" applyProtection="1">
      <alignment horizontal="center" wrapText="1"/>
    </xf>
    <xf numFmtId="166" fontId="12" fillId="2" borderId="3" xfId="6" applyNumberFormat="1" applyFont="1" applyFill="1" applyBorder="1" applyAlignment="1" applyProtection="1">
      <alignment horizontal="right" wrapText="1"/>
    </xf>
    <xf numFmtId="168" fontId="12" fillId="2" borderId="0" xfId="6" applyNumberFormat="1" applyFont="1" applyFill="1" applyBorder="1" applyAlignment="1" applyProtection="1">
      <alignment horizontal="right" wrapText="1"/>
    </xf>
    <xf numFmtId="166" fontId="12" fillId="2" borderId="0" xfId="6" applyNumberFormat="1" applyFont="1" applyFill="1" applyBorder="1" applyAlignment="1" applyProtection="1">
      <alignment horizontal="right" wrapText="1"/>
    </xf>
    <xf numFmtId="168" fontId="12" fillId="2" borderId="0" xfId="6" applyNumberFormat="1" applyFont="1" applyFill="1" applyBorder="1" applyAlignment="1" applyProtection="1"/>
    <xf numFmtId="168" fontId="12" fillId="2" borderId="3" xfId="6" applyNumberFormat="1" applyFont="1" applyFill="1" applyBorder="1" applyAlignment="1" applyProtection="1">
      <alignment horizontal="center" wrapText="1"/>
    </xf>
    <xf numFmtId="0" fontId="12" fillId="2" borderId="3" xfId="6" applyNumberFormat="1" applyFont="1" applyFill="1" applyBorder="1" applyAlignment="1" applyProtection="1">
      <alignment horizontal="left" wrapText="1"/>
    </xf>
    <xf numFmtId="166" fontId="12" fillId="2" borderId="3" xfId="6" applyNumberFormat="1" applyFont="1" applyFill="1" applyBorder="1" applyAlignment="1" applyProtection="1">
      <alignment horizontal="center" wrapText="1"/>
    </xf>
    <xf numFmtId="3" fontId="12" fillId="2" borderId="0" xfId="6" applyNumberFormat="1" applyFont="1" applyFill="1" applyBorder="1" applyAlignment="1" applyProtection="1"/>
    <xf numFmtId="3" fontId="12" fillId="2" borderId="0" xfId="6" applyNumberFormat="1" applyFont="1" applyFill="1" applyBorder="1" applyAlignment="1" applyProtection="1">
      <alignment horizontal="center"/>
    </xf>
    <xf numFmtId="3" fontId="12" fillId="2" borderId="3" xfId="6" applyNumberFormat="1" applyFont="1" applyFill="1" applyBorder="1" applyAlignment="1" applyProtection="1">
      <alignment horizontal="center" vertical="center" wrapText="1"/>
    </xf>
    <xf numFmtId="3" fontId="12" fillId="2" borderId="3" xfId="6" applyNumberFormat="1" applyFont="1" applyFill="1" applyBorder="1" applyAlignment="1" applyProtection="1">
      <alignment horizontal="center" vertical="top" wrapText="1"/>
    </xf>
    <xf numFmtId="14" fontId="12" fillId="2" borderId="3" xfId="6" applyNumberFormat="1" applyFont="1" applyFill="1" applyBorder="1" applyAlignment="1" applyProtection="1">
      <alignment vertical="top"/>
    </xf>
    <xf numFmtId="0" fontId="12" fillId="2" borderId="7" xfId="6" applyNumberFormat="1" applyFont="1" applyFill="1" applyBorder="1" applyAlignment="1" applyProtection="1">
      <alignment horizontal="left" vertical="top"/>
    </xf>
    <xf numFmtId="166" fontId="12" fillId="2" borderId="9" xfId="6" applyNumberFormat="1" applyFont="1" applyFill="1" applyBorder="1" applyAlignment="1" applyProtection="1">
      <alignment vertical="top" wrapText="1"/>
    </xf>
    <xf numFmtId="0" fontId="12" fillId="2" borderId="7" xfId="6" applyNumberFormat="1" applyFont="1" applyFill="1" applyBorder="1" applyAlignment="1" applyProtection="1">
      <alignment horizontal="left" vertical="center"/>
    </xf>
    <xf numFmtId="166" fontId="12" fillId="2" borderId="3" xfId="6" applyNumberFormat="1" applyFont="1" applyFill="1" applyBorder="1" applyAlignment="1" applyProtection="1">
      <alignment vertical="top" wrapText="1"/>
    </xf>
    <xf numFmtId="0" fontId="12" fillId="0" borderId="0" xfId="6" applyNumberFormat="1" applyFont="1" applyFill="1" applyBorder="1" applyAlignment="1" applyProtection="1"/>
    <xf numFmtId="0" fontId="12" fillId="0" borderId="3" xfId="6" applyNumberFormat="1" applyFont="1" applyFill="1" applyBorder="1" applyAlignment="1" applyProtection="1">
      <alignment horizontal="center" vertical="center" wrapText="1"/>
    </xf>
    <xf numFmtId="0" fontId="12" fillId="0" borderId="3" xfId="6" applyNumberFormat="1" applyFont="1" applyFill="1" applyBorder="1" applyAlignment="1" applyProtection="1">
      <alignment horizontal="center"/>
    </xf>
    <xf numFmtId="0" fontId="12" fillId="0" borderId="3" xfId="6" applyNumberFormat="1" applyFont="1" applyFill="1" applyBorder="1" applyAlignment="1" applyProtection="1"/>
    <xf numFmtId="0" fontId="12" fillId="0" borderId="0" xfId="6" applyNumberFormat="1" applyFont="1" applyFill="1" applyBorder="1" applyAlignment="1" applyProtection="1">
      <alignment horizontal="center"/>
    </xf>
    <xf numFmtId="168" fontId="12" fillId="2" borderId="0" xfId="6" applyNumberFormat="1" applyFont="1" applyFill="1" applyBorder="1" applyAlignment="1" applyProtection="1">
      <alignment horizontal="center"/>
    </xf>
    <xf numFmtId="14" fontId="12" fillId="0" borderId="0" xfId="6" applyNumberFormat="1" applyFont="1" applyFill="1" applyBorder="1" applyAlignment="1" applyProtection="1"/>
    <xf numFmtId="0" fontId="12" fillId="0" borderId="0" xfId="6" applyNumberFormat="1" applyFont="1" applyFill="1" applyBorder="1" applyAlignment="1" applyProtection="1">
      <alignment vertical="center" wrapText="1"/>
    </xf>
    <xf numFmtId="4" fontId="14" fillId="2" borderId="3" xfId="6" applyNumberFormat="1" applyFont="1" applyFill="1" applyBorder="1" applyAlignment="1" applyProtection="1">
      <alignment horizontal="right" vertical="center" wrapText="1"/>
    </xf>
    <xf numFmtId="2" fontId="12" fillId="0" borderId="0" xfId="6" applyNumberFormat="1" applyFont="1" applyFill="1" applyBorder="1" applyAlignment="1" applyProtection="1">
      <alignment horizontal="left"/>
    </xf>
    <xf numFmtId="0" fontId="12" fillId="2" borderId="0" xfId="6" applyNumberFormat="1" applyFont="1" applyFill="1" applyBorder="1" applyAlignment="1" applyProtection="1">
      <alignment horizontal="center"/>
    </xf>
    <xf numFmtId="166" fontId="1" fillId="2" borderId="3" xfId="6" applyNumberFormat="1" applyFont="1" applyFill="1" applyBorder="1" applyAlignment="1" applyProtection="1">
      <alignment vertical="top" wrapText="1"/>
    </xf>
    <xf numFmtId="0" fontId="1" fillId="2" borderId="2" xfId="4" applyNumberFormat="1" applyFont="1" applyFill="1" applyBorder="1" applyAlignment="1" applyProtection="1">
      <alignment horizontal="right"/>
    </xf>
    <xf numFmtId="0" fontId="1" fillId="2" borderId="0" xfId="6" applyNumberFormat="1" applyFont="1" applyFill="1" applyBorder="1" applyAlignment="1" applyProtection="1">
      <alignment horizontal="left" wrapText="1"/>
    </xf>
    <xf numFmtId="0" fontId="1" fillId="2" borderId="0" xfId="6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center" vertical="center"/>
    </xf>
    <xf numFmtId="168" fontId="1" fillId="2" borderId="0" xfId="6" applyNumberFormat="1" applyFont="1" applyFill="1" applyBorder="1" applyAlignment="1" applyProtection="1">
      <alignment vertical="center"/>
    </xf>
    <xf numFmtId="0" fontId="1" fillId="2" borderId="0" xfId="6" applyNumberFormat="1" applyFont="1" applyFill="1" applyBorder="1" applyAlignment="1" applyProtection="1">
      <alignment horizontal="right"/>
    </xf>
    <xf numFmtId="167" fontId="1" fillId="2" borderId="0" xfId="6" applyNumberFormat="1" applyFont="1" applyFill="1" applyBorder="1" applyAlignment="1" applyProtection="1">
      <alignment horizontal="right"/>
    </xf>
    <xf numFmtId="166" fontId="1" fillId="2" borderId="0" xfId="6" applyNumberFormat="1" applyFont="1" applyFill="1" applyBorder="1" applyAlignment="1" applyProtection="1">
      <alignment horizontal="right"/>
    </xf>
    <xf numFmtId="168" fontId="1" fillId="2" borderId="0" xfId="6" applyNumberFormat="1" applyFont="1" applyFill="1" applyBorder="1" applyAlignment="1" applyProtection="1">
      <alignment horizontal="right"/>
    </xf>
    <xf numFmtId="0" fontId="5" fillId="0" borderId="0" xfId="6" applyFont="1"/>
    <xf numFmtId="0" fontId="1" fillId="2" borderId="0" xfId="6" applyNumberFormat="1" applyFont="1" applyFill="1" applyBorder="1" applyAlignment="1" applyProtection="1">
      <alignment horizontal="center" wrapText="1"/>
    </xf>
    <xf numFmtId="0" fontId="1" fillId="2" borderId="0" xfId="6" applyNumberFormat="1" applyFont="1" applyFill="1" applyBorder="1" applyAlignment="1" applyProtection="1">
      <alignment wrapText="1"/>
    </xf>
    <xf numFmtId="0" fontId="1" fillId="2" borderId="4" xfId="6" applyNumberFormat="1" applyFont="1" applyFill="1" applyBorder="1" applyAlignment="1" applyProtection="1"/>
    <xf numFmtId="0" fontId="1" fillId="2" borderId="3" xfId="6" applyNumberFormat="1" applyFont="1" applyFill="1" applyBorder="1" applyAlignment="1" applyProtection="1">
      <alignment horizontal="center" vertical="center" wrapText="1"/>
    </xf>
    <xf numFmtId="168" fontId="1" fillId="2" borderId="3" xfId="6" applyNumberFormat="1" applyFont="1" applyFill="1" applyBorder="1" applyAlignment="1" applyProtection="1">
      <alignment horizontal="center" vertical="center" wrapText="1"/>
    </xf>
    <xf numFmtId="0" fontId="1" fillId="2" borderId="3" xfId="6" applyNumberFormat="1" applyFont="1" applyFill="1" applyBorder="1" applyAlignment="1" applyProtection="1">
      <alignment horizontal="left" vertical="center" wrapText="1"/>
    </xf>
    <xf numFmtId="0" fontId="1" fillId="2" borderId="3" xfId="6" applyNumberFormat="1" applyFont="1" applyFill="1" applyBorder="1" applyAlignment="1" applyProtection="1">
      <alignment horizontal="center" vertical="center"/>
    </xf>
    <xf numFmtId="0" fontId="1" fillId="2" borderId="3" xfId="6" applyNumberFormat="1" applyFont="1" applyFill="1" applyBorder="1" applyAlignment="1" applyProtection="1">
      <alignment horizontal="center" vertical="top" wrapText="1"/>
    </xf>
    <xf numFmtId="168" fontId="1" fillId="2" borderId="3" xfId="6" applyNumberFormat="1" applyFont="1" applyFill="1" applyBorder="1" applyAlignment="1" applyProtection="1">
      <alignment vertical="center"/>
    </xf>
    <xf numFmtId="2" fontId="1" fillId="2" borderId="3" xfId="6" applyNumberFormat="1" applyFont="1" applyFill="1" applyBorder="1" applyAlignment="1" applyProtection="1">
      <alignment horizontal="right" vertical="top" wrapText="1"/>
    </xf>
    <xf numFmtId="167" fontId="1" fillId="2" borderId="3" xfId="6" applyNumberFormat="1" applyFont="1" applyFill="1" applyBorder="1" applyAlignment="1" applyProtection="1">
      <alignment horizontal="right" vertical="top"/>
    </xf>
    <xf numFmtId="166" fontId="1" fillId="2" borderId="3" xfId="6" applyNumberFormat="1" applyFont="1" applyFill="1" applyBorder="1" applyAlignment="1" applyProtection="1">
      <alignment horizontal="right" vertical="top" wrapText="1"/>
    </xf>
    <xf numFmtId="166" fontId="1" fillId="2" borderId="3" xfId="6" applyNumberFormat="1" applyFont="1" applyFill="1" applyBorder="1" applyAlignment="1" applyProtection="1">
      <alignment horizontal="right" vertical="top"/>
    </xf>
    <xf numFmtId="167" fontId="1" fillId="2" borderId="3" xfId="6" applyNumberFormat="1" applyFont="1" applyFill="1" applyBorder="1" applyAlignment="1" applyProtection="1">
      <alignment horizontal="right" vertical="center" wrapText="1"/>
    </xf>
    <xf numFmtId="166" fontId="1" fillId="2" borderId="3" xfId="6" applyNumberFormat="1" applyFont="1" applyFill="1" applyBorder="1" applyAlignment="1" applyProtection="1">
      <alignment horizontal="right" vertical="center" wrapText="1"/>
    </xf>
    <xf numFmtId="169" fontId="1" fillId="2" borderId="4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left" vertical="center" wrapText="1"/>
    </xf>
    <xf numFmtId="0" fontId="1" fillId="2" borderId="0" xfId="6" applyNumberFormat="1" applyFont="1" applyFill="1" applyBorder="1" applyAlignment="1" applyProtection="1">
      <alignment horizontal="center" vertical="top" wrapText="1"/>
    </xf>
    <xf numFmtId="168" fontId="1" fillId="2" borderId="0" xfId="6" applyNumberFormat="1" applyFont="1" applyFill="1" applyBorder="1" applyAlignment="1" applyProtection="1">
      <alignment vertical="center" wrapText="1"/>
    </xf>
    <xf numFmtId="1" fontId="1" fillId="2" borderId="0" xfId="6" applyNumberFormat="1" applyFont="1" applyFill="1" applyBorder="1" applyAlignment="1" applyProtection="1">
      <alignment horizontal="right" vertical="top" wrapText="1"/>
    </xf>
    <xf numFmtId="167" fontId="1" fillId="2" borderId="0" xfId="6" applyNumberFormat="1" applyFont="1" applyFill="1" applyBorder="1" applyAlignment="1" applyProtection="1">
      <alignment horizontal="right" wrapText="1"/>
    </xf>
    <xf numFmtId="167" fontId="1" fillId="2" borderId="0" xfId="6" applyNumberFormat="1" applyFont="1" applyFill="1" applyBorder="1" applyAlignment="1" applyProtection="1">
      <alignment horizontal="right" vertical="top"/>
    </xf>
    <xf numFmtId="169" fontId="1" fillId="2" borderId="0" xfId="6" applyNumberFormat="1" applyFont="1" applyFill="1" applyBorder="1" applyAlignment="1" applyProtection="1"/>
    <xf numFmtId="166" fontId="1" fillId="2" borderId="0" xfId="6" applyNumberFormat="1" applyFont="1" applyFill="1" applyBorder="1" applyAlignment="1" applyProtection="1">
      <alignment horizontal="right" vertical="top"/>
    </xf>
    <xf numFmtId="168" fontId="1" fillId="2" borderId="0" xfId="6" applyNumberFormat="1" applyFont="1" applyFill="1" applyBorder="1" applyAlignment="1" applyProtection="1">
      <alignment horizontal="right" vertical="top" wrapText="1"/>
    </xf>
    <xf numFmtId="166" fontId="1" fillId="2" borderId="0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left"/>
    </xf>
    <xf numFmtId="0" fontId="1" fillId="2" borderId="2" xfId="6" applyNumberFormat="1" applyFont="1" applyFill="1" applyBorder="1" applyAlignment="1" applyProtection="1">
      <alignment horizontal="left"/>
    </xf>
    <xf numFmtId="0" fontId="1" fillId="2" borderId="0" xfId="6" applyNumberFormat="1" applyFont="1" applyFill="1" applyBorder="1" applyAlignment="1" applyProtection="1">
      <alignment vertical="center"/>
    </xf>
    <xf numFmtId="167" fontId="1" fillId="2" borderId="0" xfId="6" applyNumberFormat="1" applyFont="1" applyFill="1" applyBorder="1" applyAlignment="1" applyProtection="1">
      <alignment vertical="center"/>
    </xf>
    <xf numFmtId="166" fontId="1" fillId="2" borderId="0" xfId="6" applyNumberFormat="1" applyFont="1" applyFill="1" applyBorder="1" applyAlignment="1" applyProtection="1">
      <alignment horizontal="left" vertical="center"/>
    </xf>
    <xf numFmtId="0" fontId="1" fillId="2" borderId="0" xfId="6" applyNumberFormat="1" applyFont="1" applyFill="1" applyBorder="1" applyAlignment="1" applyProtection="1">
      <alignment horizontal="center" vertical="center" wrapText="1"/>
    </xf>
    <xf numFmtId="0" fontId="1" fillId="2" borderId="0" xfId="6" applyNumberFormat="1" applyFont="1" applyFill="1" applyBorder="1" applyAlignment="1" applyProtection="1">
      <alignment vertical="center" wrapText="1"/>
    </xf>
    <xf numFmtId="0" fontId="1" fillId="2" borderId="0" xfId="6" applyNumberFormat="1" applyFont="1" applyFill="1" applyBorder="1" applyAlignment="1" applyProtection="1">
      <alignment horizontal="right" vertical="center" wrapText="1"/>
    </xf>
    <xf numFmtId="167" fontId="1" fillId="2" borderId="0" xfId="6" applyNumberFormat="1" applyFont="1" applyFill="1" applyBorder="1" applyAlignment="1" applyProtection="1">
      <alignment horizontal="right" vertical="center" wrapText="1"/>
    </xf>
    <xf numFmtId="4" fontId="1" fillId="2" borderId="3" xfId="6" applyNumberFormat="1" applyFont="1" applyFill="1" applyBorder="1" applyAlignment="1" applyProtection="1">
      <alignment horizontal="right" vertical="center" wrapText="1"/>
    </xf>
    <xf numFmtId="171" fontId="1" fillId="2" borderId="3" xfId="6" applyNumberFormat="1" applyFont="1" applyFill="1" applyBorder="1" applyAlignment="1" applyProtection="1">
      <alignment horizontal="center" vertical="top" wrapText="1"/>
    </xf>
    <xf numFmtId="0" fontId="1" fillId="2" borderId="0" xfId="6" applyNumberFormat="1" applyFont="1" applyFill="1" applyBorder="1" applyAlignment="1" applyProtection="1">
      <alignment horizontal="left" vertical="top"/>
    </xf>
    <xf numFmtId="0" fontId="1" fillId="2" borderId="0" xfId="6" applyNumberFormat="1" applyFont="1" applyFill="1" applyBorder="1" applyAlignment="1" applyProtection="1">
      <alignment horizontal="center" vertical="top"/>
    </xf>
    <xf numFmtId="170" fontId="1" fillId="2" borderId="0" xfId="6" applyNumberFormat="1" applyFont="1" applyFill="1" applyBorder="1" applyAlignment="1" applyProtection="1">
      <alignment horizontal="right"/>
    </xf>
    <xf numFmtId="0" fontId="1" fillId="0" borderId="0" xfId="6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9" fillId="2" borderId="2" xfId="4" applyNumberFormat="1" applyFont="1" applyFill="1" applyBorder="1" applyAlignment="1" applyProtection="1">
      <alignment horizontal="center" wrapText="1"/>
    </xf>
    <xf numFmtId="0" fontId="10" fillId="0" borderId="0" xfId="4" applyNumberFormat="1" applyFont="1" applyFill="1" applyBorder="1" applyAlignment="1" applyProtection="1">
      <alignment horizontal="center"/>
    </xf>
    <xf numFmtId="0" fontId="9" fillId="2" borderId="0" xfId="4" applyNumberFormat="1" applyFont="1" applyFill="1" applyBorder="1" applyAlignment="1" applyProtection="1">
      <alignment horizontal="center"/>
    </xf>
    <xf numFmtId="0" fontId="1" fillId="2" borderId="0" xfId="4" applyNumberFormat="1" applyFont="1" applyFill="1" applyBorder="1" applyAlignment="1" applyProtection="1">
      <alignment horizontal="center"/>
    </xf>
    <xf numFmtId="0" fontId="9" fillId="2" borderId="0" xfId="4" applyNumberFormat="1" applyFont="1" applyFill="1" applyBorder="1" applyAlignment="1" applyProtection="1">
      <alignment horizontal="left"/>
    </xf>
    <xf numFmtId="0" fontId="9" fillId="2" borderId="0" xfId="4" applyNumberFormat="1" applyFont="1" applyFill="1" applyBorder="1" applyAlignment="1" applyProtection="1">
      <alignment horizontal="center" vertical="center"/>
    </xf>
    <xf numFmtId="0" fontId="9" fillId="2" borderId="0" xfId="4" applyNumberFormat="1" applyFont="1" applyFill="1" applyBorder="1" applyAlignment="1" applyProtection="1">
      <alignment horizontal="center" wrapText="1"/>
    </xf>
    <xf numFmtId="0" fontId="1" fillId="2" borderId="0" xfId="6" applyNumberFormat="1" applyFont="1" applyFill="1" applyBorder="1" applyAlignment="1" applyProtection="1">
      <alignment horizontal="center" wrapText="1"/>
    </xf>
    <xf numFmtId="0" fontId="1" fillId="2" borderId="2" xfId="6" applyNumberFormat="1" applyFont="1" applyFill="1" applyBorder="1" applyAlignment="1" applyProtection="1">
      <alignment horizontal="center" wrapText="1"/>
    </xf>
    <xf numFmtId="0" fontId="1" fillId="2" borderId="0" xfId="6" applyNumberFormat="1" applyFont="1" applyFill="1" applyBorder="1" applyAlignment="1" applyProtection="1">
      <alignment horizontal="center"/>
    </xf>
    <xf numFmtId="167" fontId="1" fillId="2" borderId="9" xfId="6" applyNumberFormat="1" applyFont="1" applyFill="1" applyBorder="1" applyAlignment="1" applyProtection="1">
      <alignment horizontal="center" vertical="center" wrapText="1"/>
    </xf>
    <xf numFmtId="167" fontId="1" fillId="2" borderId="5" xfId="6" applyNumberFormat="1" applyFont="1" applyFill="1" applyBorder="1" applyAlignment="1" applyProtection="1">
      <alignment horizontal="center" vertical="center" wrapText="1"/>
    </xf>
    <xf numFmtId="168" fontId="1" fillId="2" borderId="9" xfId="6" applyNumberFormat="1" applyFont="1" applyFill="1" applyBorder="1" applyAlignment="1" applyProtection="1">
      <alignment horizontal="center" vertical="center" textRotation="90" wrapText="1"/>
    </xf>
    <xf numFmtId="168" fontId="1" fillId="2" borderId="8" xfId="6" applyNumberFormat="1" applyFont="1" applyFill="1" applyBorder="1" applyAlignment="1" applyProtection="1">
      <alignment horizontal="center" vertical="center" textRotation="90" wrapText="1"/>
    </xf>
    <xf numFmtId="168" fontId="1" fillId="2" borderId="5" xfId="6" applyNumberFormat="1" applyFont="1" applyFill="1" applyBorder="1" applyAlignment="1" applyProtection="1">
      <alignment horizontal="center" vertical="center" textRotation="90" wrapText="1"/>
    </xf>
    <xf numFmtId="166" fontId="1" fillId="2" borderId="9" xfId="6" applyNumberFormat="1" applyFont="1" applyFill="1" applyBorder="1" applyAlignment="1" applyProtection="1">
      <alignment horizontal="center" vertical="center" wrapText="1"/>
    </xf>
    <xf numFmtId="166" fontId="1" fillId="2" borderId="5" xfId="6" applyNumberFormat="1" applyFont="1" applyFill="1" applyBorder="1" applyAlignment="1" applyProtection="1">
      <alignment horizontal="center" vertical="center" wrapText="1"/>
    </xf>
    <xf numFmtId="0" fontId="1" fillId="2" borderId="9" xfId="6" applyNumberFormat="1" applyFont="1" applyFill="1" applyBorder="1" applyAlignment="1" applyProtection="1">
      <alignment horizontal="center" vertical="center" textRotation="90" wrapText="1"/>
    </xf>
    <xf numFmtId="0" fontId="1" fillId="2" borderId="8" xfId="6" applyNumberFormat="1" applyFont="1" applyFill="1" applyBorder="1" applyAlignment="1" applyProtection="1">
      <alignment horizontal="center" vertical="center" textRotation="90" wrapText="1"/>
    </xf>
    <xf numFmtId="0" fontId="1" fillId="2" borderId="5" xfId="6" applyNumberFormat="1" applyFont="1" applyFill="1" applyBorder="1" applyAlignment="1" applyProtection="1">
      <alignment horizontal="center" vertical="center" textRotation="90" wrapText="1"/>
    </xf>
    <xf numFmtId="0" fontId="1" fillId="2" borderId="7" xfId="6" applyNumberFormat="1" applyFont="1" applyFill="1" applyBorder="1" applyAlignment="1" applyProtection="1">
      <alignment horizontal="center" vertical="center" wrapText="1"/>
    </xf>
    <xf numFmtId="0" fontId="1" fillId="2" borderId="6" xfId="6" applyNumberFormat="1" applyFont="1" applyFill="1" applyBorder="1" applyAlignment="1" applyProtection="1">
      <alignment horizontal="center" vertical="center" wrapText="1"/>
    </xf>
    <xf numFmtId="0" fontId="1" fillId="2" borderId="4" xfId="6" applyNumberFormat="1" applyFont="1" applyFill="1" applyBorder="1" applyAlignment="1" applyProtection="1">
      <alignment horizontal="center" vertical="center" wrapText="1"/>
    </xf>
    <xf numFmtId="168" fontId="1" fillId="2" borderId="9" xfId="6" applyNumberFormat="1" applyFont="1" applyFill="1" applyBorder="1" applyAlignment="1" applyProtection="1">
      <alignment horizontal="center" vertical="center" wrapText="1"/>
    </xf>
    <xf numFmtId="168" fontId="1" fillId="2" borderId="5" xfId="6" applyNumberFormat="1" applyFont="1" applyFill="1" applyBorder="1" applyAlignment="1" applyProtection="1">
      <alignment horizontal="center" vertical="center" wrapText="1"/>
    </xf>
    <xf numFmtId="0" fontId="12" fillId="2" borderId="0" xfId="6" applyNumberFormat="1" applyFont="1" applyFill="1" applyBorder="1" applyAlignment="1" applyProtection="1">
      <alignment horizontal="center"/>
    </xf>
    <xf numFmtId="0" fontId="1" fillId="2" borderId="7" xfId="6" applyNumberFormat="1" applyFont="1" applyFill="1" applyBorder="1" applyAlignment="1" applyProtection="1">
      <alignment horizontal="center" wrapText="1"/>
    </xf>
    <xf numFmtId="0" fontId="1" fillId="2" borderId="6" xfId="6" applyNumberFormat="1" applyFont="1" applyFill="1" applyBorder="1" applyAlignment="1" applyProtection="1">
      <alignment horizontal="center" wrapText="1"/>
    </xf>
    <xf numFmtId="0" fontId="1" fillId="2" borderId="4" xfId="6" applyNumberFormat="1" applyFont="1" applyFill="1" applyBorder="1" applyAlignment="1" applyProtection="1">
      <alignment horizontal="center" wrapText="1"/>
    </xf>
    <xf numFmtId="0" fontId="12" fillId="2" borderId="0" xfId="6" applyNumberFormat="1" applyFont="1" applyFill="1" applyBorder="1" applyAlignment="1" applyProtection="1">
      <alignment horizontal="center" wrapText="1"/>
    </xf>
    <xf numFmtId="0" fontId="12" fillId="2" borderId="2" xfId="6" applyNumberFormat="1" applyFont="1" applyFill="1" applyBorder="1" applyAlignment="1" applyProtection="1">
      <alignment horizontal="center" wrapText="1"/>
    </xf>
    <xf numFmtId="0" fontId="12" fillId="2" borderId="2" xfId="6" applyNumberFormat="1" applyFont="1" applyFill="1" applyBorder="1" applyAlignment="1" applyProtection="1">
      <alignment horizontal="center"/>
    </xf>
    <xf numFmtId="0" fontId="12" fillId="2" borderId="9" xfId="6" applyNumberFormat="1" applyFont="1" applyFill="1" applyBorder="1" applyAlignment="1" applyProtection="1">
      <alignment horizontal="center" vertical="center" textRotation="90" wrapText="1"/>
    </xf>
    <xf numFmtId="0" fontId="12" fillId="2" borderId="8" xfId="6" applyNumberFormat="1" applyFont="1" applyFill="1" applyBorder="1" applyAlignment="1" applyProtection="1">
      <alignment horizontal="center" vertical="center" textRotation="90" wrapText="1"/>
    </xf>
    <xf numFmtId="0" fontId="12" fillId="2" borderId="5" xfId="6" applyNumberFormat="1" applyFont="1" applyFill="1" applyBorder="1" applyAlignment="1" applyProtection="1">
      <alignment horizontal="center" vertical="center" textRotation="90" wrapText="1"/>
    </xf>
    <xf numFmtId="0" fontId="12" fillId="2" borderId="7" xfId="6" applyNumberFormat="1" applyFont="1" applyFill="1" applyBorder="1" applyAlignment="1" applyProtection="1">
      <alignment horizontal="center" wrapText="1"/>
    </xf>
    <xf numFmtId="0" fontId="12" fillId="2" borderId="4" xfId="6" applyNumberFormat="1" applyFont="1" applyFill="1" applyBorder="1" applyAlignment="1" applyProtection="1">
      <alignment horizontal="center" wrapText="1"/>
    </xf>
    <xf numFmtId="0" fontId="12" fillId="0" borderId="0" xfId="6" applyNumberFormat="1" applyFont="1" applyFill="1" applyBorder="1" applyAlignment="1" applyProtection="1">
      <alignment horizontal="center" wrapText="1"/>
    </xf>
    <xf numFmtId="0" fontId="12" fillId="2" borderId="9" xfId="6" applyNumberFormat="1" applyFont="1" applyFill="1" applyBorder="1" applyAlignment="1" applyProtection="1">
      <alignment horizontal="center" vertical="center"/>
    </xf>
    <xf numFmtId="0" fontId="12" fillId="2" borderId="5" xfId="6" applyNumberFormat="1" applyFont="1" applyFill="1" applyBorder="1" applyAlignment="1" applyProtection="1">
      <alignment horizontal="center" vertical="center"/>
    </xf>
    <xf numFmtId="0" fontId="12" fillId="2" borderId="12" xfId="6" applyNumberFormat="1" applyFont="1" applyFill="1" applyBorder="1" applyAlignment="1" applyProtection="1">
      <alignment horizontal="center" vertical="center" wrapText="1"/>
    </xf>
    <xf numFmtId="0" fontId="12" fillId="2" borderId="11" xfId="6" applyNumberFormat="1" applyFont="1" applyFill="1" applyBorder="1" applyAlignment="1" applyProtection="1">
      <alignment horizontal="center" vertical="center" wrapText="1"/>
    </xf>
    <xf numFmtId="0" fontId="12" fillId="2" borderId="10" xfId="6" applyNumberFormat="1" applyFont="1" applyFill="1" applyBorder="1" applyAlignment="1" applyProtection="1">
      <alignment horizontal="center" vertical="center" wrapText="1"/>
    </xf>
    <xf numFmtId="0" fontId="12" fillId="0" borderId="0" xfId="6" applyNumberFormat="1" applyFont="1" applyFill="1" applyBorder="1" applyAlignment="1" applyProtection="1">
      <alignment horizontal="center" vertical="center" wrapText="1"/>
    </xf>
    <xf numFmtId="0" fontId="12" fillId="0" borderId="2" xfId="6" applyNumberFormat="1" applyFont="1" applyFill="1" applyBorder="1" applyAlignment="1" applyProtection="1">
      <alignment horizontal="center"/>
    </xf>
    <xf numFmtId="0" fontId="12" fillId="2" borderId="0" xfId="6" applyNumberFormat="1" applyFont="1" applyFill="1" applyBorder="1" applyAlignment="1" applyProtection="1">
      <alignment horizontal="center" vertical="center" wrapText="1"/>
    </xf>
    <xf numFmtId="166" fontId="12" fillId="2" borderId="9" xfId="6" applyNumberFormat="1" applyFont="1" applyFill="1" applyBorder="1" applyAlignment="1" applyProtection="1">
      <alignment horizontal="center" vertical="center" wrapText="1"/>
    </xf>
    <xf numFmtId="166" fontId="12" fillId="2" borderId="8" xfId="6" applyNumberFormat="1" applyFont="1" applyFill="1" applyBorder="1" applyAlignment="1" applyProtection="1">
      <alignment horizontal="center" vertical="center" wrapText="1"/>
    </xf>
    <xf numFmtId="166" fontId="12" fillId="2" borderId="5" xfId="6" applyNumberFormat="1" applyFont="1" applyFill="1" applyBorder="1" applyAlignment="1" applyProtection="1">
      <alignment horizontal="center" vertical="center" wrapText="1"/>
    </xf>
    <xf numFmtId="0" fontId="1" fillId="2" borderId="15" xfId="6" applyNumberFormat="1" applyFont="1" applyFill="1" applyBorder="1" applyAlignment="1" applyProtection="1">
      <alignment horizontal="center"/>
    </xf>
    <xf numFmtId="0" fontId="12" fillId="2" borderId="14" xfId="6" applyNumberFormat="1" applyFont="1" applyFill="1" applyBorder="1" applyAlignment="1" applyProtection="1">
      <alignment horizontal="center"/>
    </xf>
    <xf numFmtId="0" fontId="12" fillId="2" borderId="13" xfId="6" applyNumberFormat="1" applyFont="1" applyFill="1" applyBorder="1" applyAlignment="1" applyProtection="1">
      <alignment horizontal="center"/>
    </xf>
    <xf numFmtId="0" fontId="12" fillId="2" borderId="9" xfId="6" applyNumberFormat="1" applyFont="1" applyFill="1" applyBorder="1" applyAlignment="1" applyProtection="1">
      <alignment horizontal="center" vertical="center" wrapText="1"/>
    </xf>
    <xf numFmtId="0" fontId="12" fillId="2" borderId="5" xfId="6" applyNumberFormat="1" applyFont="1" applyFill="1" applyBorder="1" applyAlignment="1" applyProtection="1">
      <alignment horizontal="center" vertical="center" wrapText="1"/>
    </xf>
    <xf numFmtId="174" fontId="12" fillId="2" borderId="9" xfId="6" applyNumberFormat="1" applyFont="1" applyFill="1" applyBorder="1" applyAlignment="1" applyProtection="1">
      <alignment horizontal="center" vertical="center" wrapText="1"/>
    </xf>
    <xf numFmtId="174" fontId="12" fillId="2" borderId="5" xfId="6" applyNumberFormat="1" applyFont="1" applyFill="1" applyBorder="1" applyAlignment="1" applyProtection="1">
      <alignment horizontal="center" vertical="center" wrapText="1"/>
    </xf>
    <xf numFmtId="0" fontId="12" fillId="2" borderId="8" xfId="6" applyNumberFormat="1" applyFont="1" applyFill="1" applyBorder="1" applyAlignment="1" applyProtection="1">
      <alignment horizontal="center" vertical="center" wrapText="1"/>
    </xf>
    <xf numFmtId="168" fontId="12" fillId="2" borderId="9" xfId="6" applyNumberFormat="1" applyFont="1" applyFill="1" applyBorder="1" applyAlignment="1" applyProtection="1">
      <alignment horizontal="center" vertical="center" wrapText="1"/>
    </xf>
    <xf numFmtId="168" fontId="12" fillId="2" borderId="8" xfId="6" applyNumberFormat="1" applyFont="1" applyFill="1" applyBorder="1" applyAlignment="1" applyProtection="1">
      <alignment horizontal="center" vertical="center" wrapText="1"/>
    </xf>
    <xf numFmtId="168" fontId="12" fillId="2" borderId="5" xfId="6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2" fillId="0" borderId="7" xfId="6" applyNumberFormat="1" applyFont="1" applyFill="1" applyBorder="1" applyAlignment="1" applyProtection="1">
      <alignment horizontal="left"/>
    </xf>
    <xf numFmtId="0" fontId="12" fillId="0" borderId="6" xfId="6" applyNumberFormat="1" applyFont="1" applyFill="1" applyBorder="1" applyAlignment="1" applyProtection="1">
      <alignment horizontal="left"/>
    </xf>
    <xf numFmtId="0" fontId="12" fillId="0" borderId="4" xfId="6" applyNumberFormat="1" applyFont="1" applyFill="1" applyBorder="1" applyAlignment="1" applyProtection="1">
      <alignment horizontal="left"/>
    </xf>
    <xf numFmtId="166" fontId="12" fillId="2" borderId="7" xfId="6" applyNumberFormat="1" applyFont="1" applyFill="1" applyBorder="1" applyAlignment="1" applyProtection="1">
      <alignment horizontal="right"/>
    </xf>
    <xf numFmtId="166" fontId="12" fillId="2" borderId="6" xfId="6" applyNumberFormat="1" applyFont="1" applyFill="1" applyBorder="1" applyAlignment="1" applyProtection="1">
      <alignment horizontal="right"/>
    </xf>
    <xf numFmtId="166" fontId="12" fillId="2" borderId="4" xfId="6" applyNumberFormat="1" applyFont="1" applyFill="1" applyBorder="1" applyAlignment="1" applyProtection="1">
      <alignment horizontal="right"/>
    </xf>
    <xf numFmtId="0" fontId="12" fillId="0" borderId="7" xfId="6" applyNumberFormat="1" applyFont="1" applyFill="1" applyBorder="1" applyAlignment="1" applyProtection="1">
      <alignment horizontal="center"/>
    </xf>
    <xf numFmtId="0" fontId="12" fillId="0" borderId="6" xfId="6" applyNumberFormat="1" applyFont="1" applyFill="1" applyBorder="1" applyAlignment="1" applyProtection="1">
      <alignment horizontal="center"/>
    </xf>
    <xf numFmtId="0" fontId="12" fillId="0" borderId="4" xfId="6" applyNumberFormat="1" applyFont="1" applyFill="1" applyBorder="1" applyAlignment="1" applyProtection="1">
      <alignment horizontal="center"/>
    </xf>
    <xf numFmtId="0" fontId="12" fillId="0" borderId="0" xfId="6" applyNumberFormat="1" applyFont="1" applyFill="1" applyBorder="1" applyAlignment="1" applyProtection="1">
      <alignment horizontal="center"/>
    </xf>
    <xf numFmtId="0" fontId="12" fillId="0" borderId="7" xfId="6" applyNumberFormat="1" applyFont="1" applyFill="1" applyBorder="1" applyAlignment="1" applyProtection="1">
      <alignment horizontal="left" vertical="center"/>
    </xf>
    <xf numFmtId="0" fontId="12" fillId="0" borderId="6" xfId="6" applyNumberFormat="1" applyFont="1" applyFill="1" applyBorder="1" applyAlignment="1" applyProtection="1">
      <alignment horizontal="left" vertical="center"/>
    </xf>
    <xf numFmtId="0" fontId="12" fillId="0" borderId="4" xfId="6" applyNumberFormat="1" applyFont="1" applyFill="1" applyBorder="1" applyAlignment="1" applyProtection="1">
      <alignment horizontal="left" vertical="center"/>
    </xf>
    <xf numFmtId="0" fontId="12" fillId="0" borderId="7" xfId="6" applyNumberFormat="1" applyFont="1" applyFill="1" applyBorder="1" applyAlignment="1" applyProtection="1"/>
    <xf numFmtId="0" fontId="12" fillId="0" borderId="6" xfId="6" applyNumberFormat="1" applyFont="1" applyFill="1" applyBorder="1" applyAlignment="1" applyProtection="1"/>
    <xf numFmtId="0" fontId="12" fillId="0" borderId="4" xfId="6" applyNumberFormat="1" applyFont="1" applyFill="1" applyBorder="1" applyAlignment="1" applyProtection="1"/>
    <xf numFmtId="166" fontId="12" fillId="0" borderId="7" xfId="6" applyNumberFormat="1" applyFont="1" applyFill="1" applyBorder="1" applyAlignment="1" applyProtection="1">
      <alignment horizontal="center"/>
    </xf>
    <xf numFmtId="166" fontId="12" fillId="0" borderId="4" xfId="6" applyNumberFormat="1" applyFont="1" applyFill="1" applyBorder="1" applyAlignment="1" applyProtection="1">
      <alignment horizontal="center"/>
    </xf>
    <xf numFmtId="0" fontId="12" fillId="0" borderId="0" xfId="6" applyNumberFormat="1" applyFont="1" applyFill="1" applyBorder="1" applyAlignment="1" applyProtection="1">
      <alignment horizontal="left"/>
    </xf>
    <xf numFmtId="0" fontId="12" fillId="0" borderId="7" xfId="6" applyNumberFormat="1" applyFont="1" applyFill="1" applyBorder="1" applyAlignment="1" applyProtection="1">
      <alignment horizontal="center" vertical="center" wrapText="1"/>
    </xf>
    <xf numFmtId="0" fontId="12" fillId="0" borderId="4" xfId="6" applyNumberFormat="1" applyFont="1" applyFill="1" applyBorder="1" applyAlignment="1" applyProtection="1">
      <alignment horizontal="center" vertical="center" wrapText="1"/>
    </xf>
    <xf numFmtId="0" fontId="12" fillId="0" borderId="7" xfId="6" applyNumberFormat="1" applyFont="1" applyFill="1" applyBorder="1" applyAlignment="1" applyProtection="1">
      <alignment horizontal="left" vertical="center" wrapText="1"/>
    </xf>
    <xf numFmtId="0" fontId="12" fillId="0" borderId="4" xfId="6" applyNumberFormat="1" applyFont="1" applyFill="1" applyBorder="1" applyAlignment="1" applyProtection="1">
      <alignment horizontal="left" vertical="center" wrapText="1"/>
    </xf>
    <xf numFmtId="168" fontId="12" fillId="0" borderId="7" xfId="6" applyNumberFormat="1" applyFont="1" applyFill="1" applyBorder="1" applyAlignment="1" applyProtection="1">
      <alignment horizontal="center"/>
    </xf>
    <xf numFmtId="168" fontId="12" fillId="0" borderId="4" xfId="6" applyNumberFormat="1" applyFont="1" applyFill="1" applyBorder="1" applyAlignment="1" applyProtection="1">
      <alignment horizontal="center"/>
    </xf>
    <xf numFmtId="0" fontId="1" fillId="0" borderId="0" xfId="6" applyNumberFormat="1" applyFont="1" applyFill="1" applyBorder="1" applyAlignment="1" applyProtection="1">
      <alignment horizontal="center"/>
    </xf>
  </cellXfs>
  <cellStyles count="7">
    <cellStyle name="Normal" xfId="0" builtinId="0"/>
    <cellStyle name="Normal 2" xfId="1"/>
    <cellStyle name="Normal 3" xfId="2"/>
    <cellStyle name="Normal 4" xfId="3"/>
    <cellStyle name="Normal 4 2" xfId="5"/>
    <cellStyle name="Normal 5" xfId="4"/>
    <cellStyle name="Normal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0_06_23\RSBiHRegOsnovniIzvjestajiZaIF-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4\FI_FUTURE%20FUND_30_06_24\RSBiHRegOsnovniIzvjestajiZaIF-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opLeftCell="A70" zoomScaleNormal="100" workbookViewId="0">
      <selection activeCell="C80" sqref="C80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35" bestFit="1" customWidth="1"/>
    <col min="5" max="5" width="12.7109375" style="20" bestFit="1" customWidth="1"/>
    <col min="6" max="6" width="11.7109375" style="20" customWidth="1"/>
    <col min="7" max="7" width="9.140625" style="23"/>
    <col min="8" max="8" width="12.7109375" style="23" bestFit="1" customWidth="1"/>
    <col min="9" max="10" width="10.140625" style="23" bestFit="1" customWidth="1"/>
    <col min="11" max="11" width="10.85546875" style="23" bestFit="1" customWidth="1"/>
    <col min="12" max="16384" width="9.140625" style="23"/>
  </cols>
  <sheetData>
    <row r="1" spans="1:6" ht="26.25" x14ac:dyDescent="0.25">
      <c r="A1" s="29" t="s">
        <v>87</v>
      </c>
      <c r="B1" s="30" t="s">
        <v>842</v>
      </c>
      <c r="C1" s="11"/>
      <c r="D1" s="1"/>
      <c r="E1" s="6"/>
    </row>
    <row r="2" spans="1:6" x14ac:dyDescent="0.25">
      <c r="A2" s="6" t="s">
        <v>88</v>
      </c>
      <c r="B2" s="6"/>
      <c r="C2" s="11"/>
      <c r="D2" s="1"/>
      <c r="E2" s="6"/>
    </row>
    <row r="3" spans="1:6" x14ac:dyDescent="0.25">
      <c r="A3" s="6" t="s">
        <v>89</v>
      </c>
      <c r="B3" s="6"/>
      <c r="C3" s="11"/>
      <c r="D3" s="1"/>
      <c r="E3" s="6"/>
    </row>
    <row r="4" spans="1:6" x14ac:dyDescent="0.25">
      <c r="A4" s="6" t="s">
        <v>90</v>
      </c>
      <c r="B4" s="6"/>
      <c r="C4" s="11"/>
      <c r="D4" s="1"/>
      <c r="E4" s="6"/>
    </row>
    <row r="5" spans="1:6" x14ac:dyDescent="0.25">
      <c r="A5" s="6" t="s">
        <v>91</v>
      </c>
      <c r="B5" s="6"/>
      <c r="C5" s="11"/>
      <c r="D5" s="1"/>
      <c r="E5" s="6"/>
    </row>
    <row r="6" spans="1:6" x14ac:dyDescent="0.25">
      <c r="A6" s="6" t="s">
        <v>320</v>
      </c>
      <c r="B6" s="6"/>
      <c r="C6" s="11"/>
      <c r="D6" s="1"/>
      <c r="E6" s="6"/>
    </row>
    <row r="7" spans="1:6" x14ac:dyDescent="0.25">
      <c r="A7" s="6"/>
      <c r="B7" s="6"/>
      <c r="C7" s="11"/>
      <c r="D7" s="1"/>
      <c r="E7" s="6"/>
    </row>
    <row r="8" spans="1:6" x14ac:dyDescent="0.25">
      <c r="A8" s="6"/>
      <c r="B8" s="12" t="s">
        <v>96</v>
      </c>
      <c r="C8" s="11"/>
      <c r="D8" s="1"/>
      <c r="E8" s="6"/>
    </row>
    <row r="9" spans="1:6" x14ac:dyDescent="0.25">
      <c r="A9" s="6"/>
      <c r="B9" s="12" t="s">
        <v>97</v>
      </c>
      <c r="C9" s="11"/>
      <c r="D9" s="1"/>
      <c r="E9" s="6"/>
    </row>
    <row r="10" spans="1:6" x14ac:dyDescent="0.25">
      <c r="A10" s="11"/>
      <c r="B10" s="11" t="s">
        <v>890</v>
      </c>
      <c r="C10" s="11"/>
      <c r="D10" s="1"/>
      <c r="E10" s="6"/>
    </row>
    <row r="11" spans="1:6" x14ac:dyDescent="0.25">
      <c r="A11" s="11"/>
      <c r="B11" s="6"/>
      <c r="C11" s="11"/>
      <c r="D11" s="1"/>
      <c r="E11" s="6"/>
    </row>
    <row r="12" spans="1:6" x14ac:dyDescent="0.25">
      <c r="A12" s="11"/>
      <c r="B12" s="6"/>
      <c r="C12" s="11"/>
      <c r="E12" s="6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835</v>
      </c>
      <c r="D13" s="25" t="s">
        <v>170</v>
      </c>
      <c r="E13" s="13" t="s">
        <v>81</v>
      </c>
      <c r="F13" s="13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33">
        <v>4</v>
      </c>
      <c r="E14" s="14">
        <v>5</v>
      </c>
      <c r="F14" s="14">
        <v>6</v>
      </c>
    </row>
    <row r="15" spans="1:6" x14ac:dyDescent="0.25">
      <c r="A15" s="15"/>
      <c r="B15" s="13" t="s">
        <v>100</v>
      </c>
      <c r="C15" s="14"/>
      <c r="D15" s="25"/>
      <c r="E15" s="40"/>
      <c r="F15" s="40"/>
    </row>
    <row r="16" spans="1:6" x14ac:dyDescent="0.25">
      <c r="A16" s="15">
        <v>10</v>
      </c>
      <c r="B16" s="13" t="s">
        <v>101</v>
      </c>
      <c r="C16" s="44" t="s">
        <v>918</v>
      </c>
      <c r="D16" s="36">
        <v>1</v>
      </c>
      <c r="E16" s="40">
        <v>3493919</v>
      </c>
      <c r="F16" s="40">
        <v>4905650</v>
      </c>
    </row>
    <row r="17" spans="1:9" ht="30" x14ac:dyDescent="0.25">
      <c r="A17" s="15"/>
      <c r="B17" s="13" t="s">
        <v>102</v>
      </c>
      <c r="C17" s="44"/>
      <c r="D17" s="36" t="s">
        <v>18</v>
      </c>
      <c r="E17" s="40">
        <f>E18+E22+E26+E31</f>
        <v>50168749</v>
      </c>
      <c r="F17" s="40">
        <v>51132940</v>
      </c>
    </row>
    <row r="18" spans="1:9" ht="30" x14ac:dyDescent="0.25">
      <c r="A18" s="15" t="s">
        <v>0</v>
      </c>
      <c r="B18" s="13" t="s">
        <v>336</v>
      </c>
      <c r="C18" s="44" t="s">
        <v>846</v>
      </c>
      <c r="D18" s="36" t="s">
        <v>19</v>
      </c>
      <c r="E18" s="40">
        <f>E19</f>
        <v>45061328</v>
      </c>
      <c r="F18" s="40">
        <v>46403940</v>
      </c>
    </row>
    <row r="19" spans="1:9" x14ac:dyDescent="0.25">
      <c r="A19" s="15" t="s">
        <v>1</v>
      </c>
      <c r="B19" s="13" t="s">
        <v>305</v>
      </c>
      <c r="C19" s="44" t="s">
        <v>846</v>
      </c>
      <c r="D19" s="36">
        <v>4</v>
      </c>
      <c r="E19" s="40">
        <v>45061328</v>
      </c>
      <c r="F19" s="40">
        <v>46403940</v>
      </c>
      <c r="H19" s="45"/>
    </row>
    <row r="20" spans="1:9" x14ac:dyDescent="0.25">
      <c r="A20" s="15" t="s">
        <v>2</v>
      </c>
      <c r="B20" s="13" t="s">
        <v>306</v>
      </c>
      <c r="C20" s="44"/>
      <c r="D20" s="36">
        <v>5</v>
      </c>
      <c r="E20" s="40"/>
      <c r="F20" s="40"/>
      <c r="I20" s="27"/>
    </row>
    <row r="21" spans="1:9" ht="30" x14ac:dyDescent="0.25">
      <c r="A21" s="15" t="s">
        <v>3</v>
      </c>
      <c r="B21" s="13" t="s">
        <v>321</v>
      </c>
      <c r="C21" s="44"/>
      <c r="D21" s="36">
        <v>6</v>
      </c>
      <c r="E21" s="40"/>
      <c r="F21" s="40"/>
    </row>
    <row r="22" spans="1:9" ht="30" x14ac:dyDescent="0.25">
      <c r="A22" s="15">
        <v>21</v>
      </c>
      <c r="B22" s="13" t="s">
        <v>322</v>
      </c>
      <c r="C22" s="44" t="s">
        <v>846</v>
      </c>
      <c r="D22" s="36">
        <v>7</v>
      </c>
      <c r="E22" s="40">
        <f>E24+E25</f>
        <v>4326731</v>
      </c>
      <c r="F22" s="40">
        <v>4729000</v>
      </c>
      <c r="I22" s="27"/>
    </row>
    <row r="23" spans="1:9" x14ac:dyDescent="0.25">
      <c r="A23" s="15" t="s">
        <v>278</v>
      </c>
      <c r="B23" s="13" t="s">
        <v>307</v>
      </c>
      <c r="C23" s="44"/>
      <c r="D23" s="36" t="s">
        <v>20</v>
      </c>
      <c r="E23" s="14"/>
      <c r="F23" s="14"/>
    </row>
    <row r="24" spans="1:9" x14ac:dyDescent="0.25">
      <c r="A24" s="15" t="s">
        <v>279</v>
      </c>
      <c r="B24" s="13" t="s">
        <v>323</v>
      </c>
      <c r="C24" s="44" t="s">
        <v>846</v>
      </c>
      <c r="D24" s="36" t="s">
        <v>21</v>
      </c>
      <c r="E24" s="40">
        <v>4307300</v>
      </c>
      <c r="F24" s="40">
        <v>4710460</v>
      </c>
    </row>
    <row r="25" spans="1:9" x14ac:dyDescent="0.25">
      <c r="A25" s="15" t="s">
        <v>280</v>
      </c>
      <c r="B25" s="13" t="s">
        <v>308</v>
      </c>
      <c r="C25" s="44" t="s">
        <v>850</v>
      </c>
      <c r="D25" s="36">
        <v>10</v>
      </c>
      <c r="E25" s="40">
        <v>19431</v>
      </c>
      <c r="F25" s="40">
        <v>18540</v>
      </c>
      <c r="H25" s="27"/>
    </row>
    <row r="26" spans="1:9" ht="30" x14ac:dyDescent="0.25">
      <c r="A26" s="15">
        <v>22</v>
      </c>
      <c r="B26" s="13" t="s">
        <v>103</v>
      </c>
      <c r="C26" s="44"/>
      <c r="D26" s="36">
        <v>11</v>
      </c>
      <c r="E26" s="40">
        <f>E28+E29</f>
        <v>780690</v>
      </c>
      <c r="F26" s="40">
        <v>0</v>
      </c>
    </row>
    <row r="27" spans="1:9" x14ac:dyDescent="0.25">
      <c r="A27" s="15" t="s">
        <v>281</v>
      </c>
      <c r="B27" s="13" t="s">
        <v>309</v>
      </c>
      <c r="C27" s="44"/>
      <c r="D27" s="36">
        <v>12</v>
      </c>
      <c r="E27" s="40"/>
      <c r="F27" s="40"/>
      <c r="I27" s="27"/>
    </row>
    <row r="28" spans="1:9" x14ac:dyDescent="0.25">
      <c r="A28" s="15" t="s">
        <v>282</v>
      </c>
      <c r="B28" s="13" t="s">
        <v>104</v>
      </c>
      <c r="C28" s="44" t="s">
        <v>847</v>
      </c>
      <c r="D28" s="36">
        <v>13</v>
      </c>
      <c r="E28" s="40">
        <v>780000</v>
      </c>
      <c r="F28" s="40">
        <v>0</v>
      </c>
    </row>
    <row r="29" spans="1:9" ht="30" x14ac:dyDescent="0.25">
      <c r="A29" s="15" t="s">
        <v>283</v>
      </c>
      <c r="B29" s="13" t="s">
        <v>310</v>
      </c>
      <c r="C29" s="44" t="s">
        <v>850</v>
      </c>
      <c r="D29" s="36">
        <v>14</v>
      </c>
      <c r="E29" s="40">
        <v>690</v>
      </c>
      <c r="F29" s="40">
        <v>0</v>
      </c>
    </row>
    <row r="30" spans="1:9" x14ac:dyDescent="0.25">
      <c r="A30" s="15" t="s">
        <v>284</v>
      </c>
      <c r="B30" s="13" t="s">
        <v>324</v>
      </c>
      <c r="C30" s="44"/>
      <c r="D30" s="36">
        <v>15</v>
      </c>
      <c r="E30" s="40"/>
      <c r="F30" s="40"/>
    </row>
    <row r="31" spans="1:9" x14ac:dyDescent="0.25">
      <c r="A31" s="15">
        <v>240</v>
      </c>
      <c r="B31" s="13" t="s">
        <v>105</v>
      </c>
      <c r="C31" s="44"/>
      <c r="D31" s="36">
        <v>16</v>
      </c>
      <c r="E31" s="40"/>
      <c r="F31" s="40"/>
    </row>
    <row r="32" spans="1:9" ht="30" x14ac:dyDescent="0.25">
      <c r="A32" s="15" t="s">
        <v>4</v>
      </c>
      <c r="B32" s="13" t="s">
        <v>106</v>
      </c>
      <c r="C32" s="44"/>
      <c r="D32" s="36" t="s">
        <v>22</v>
      </c>
      <c r="E32" s="40">
        <f>E34+E37</f>
        <v>806891</v>
      </c>
      <c r="F32" s="40">
        <v>1061161</v>
      </c>
    </row>
    <row r="33" spans="1:6" x14ac:dyDescent="0.25">
      <c r="A33" s="15" t="s">
        <v>285</v>
      </c>
      <c r="B33" s="13" t="s">
        <v>325</v>
      </c>
      <c r="C33" s="44" t="s">
        <v>851</v>
      </c>
      <c r="D33" s="36">
        <v>18</v>
      </c>
      <c r="E33" s="40"/>
      <c r="F33" s="40"/>
    </row>
    <row r="34" spans="1:6" x14ac:dyDescent="0.25">
      <c r="A34" s="15" t="s">
        <v>286</v>
      </c>
      <c r="B34" s="13" t="s">
        <v>107</v>
      </c>
      <c r="C34" s="44" t="s">
        <v>849</v>
      </c>
      <c r="D34" s="36">
        <v>19</v>
      </c>
      <c r="E34" s="40">
        <v>802971</v>
      </c>
      <c r="F34" s="40">
        <v>1058244</v>
      </c>
    </row>
    <row r="35" spans="1:6" x14ac:dyDescent="0.25">
      <c r="A35" s="15" t="s">
        <v>287</v>
      </c>
      <c r="B35" s="13" t="s">
        <v>108</v>
      </c>
      <c r="C35" s="44"/>
      <c r="D35" s="36">
        <v>20</v>
      </c>
      <c r="E35" s="40"/>
      <c r="F35" s="40"/>
    </row>
    <row r="36" spans="1:6" x14ac:dyDescent="0.25">
      <c r="A36" s="15" t="s">
        <v>288</v>
      </c>
      <c r="B36" s="13" t="s">
        <v>109</v>
      </c>
      <c r="C36" s="44"/>
      <c r="D36" s="36">
        <v>21</v>
      </c>
      <c r="E36" s="40"/>
      <c r="F36" s="40"/>
    </row>
    <row r="37" spans="1:6" x14ac:dyDescent="0.25">
      <c r="A37" s="15" t="s">
        <v>289</v>
      </c>
      <c r="B37" s="13" t="s">
        <v>110</v>
      </c>
      <c r="C37" s="44" t="s">
        <v>848</v>
      </c>
      <c r="D37" s="36">
        <v>22</v>
      </c>
      <c r="E37" s="40">
        <v>3920</v>
      </c>
      <c r="F37" s="40">
        <v>2917</v>
      </c>
    </row>
    <row r="38" spans="1:6" x14ac:dyDescent="0.25">
      <c r="A38" s="15">
        <v>32</v>
      </c>
      <c r="B38" s="13" t="s">
        <v>111</v>
      </c>
      <c r="C38" s="44"/>
      <c r="D38" s="36">
        <v>23</v>
      </c>
      <c r="E38" s="40"/>
      <c r="F38" s="40"/>
    </row>
    <row r="39" spans="1:6" x14ac:dyDescent="0.25">
      <c r="A39" s="15" t="s">
        <v>290</v>
      </c>
      <c r="B39" s="13" t="s">
        <v>112</v>
      </c>
      <c r="C39" s="44"/>
      <c r="D39" s="36">
        <v>24</v>
      </c>
      <c r="E39" s="40"/>
      <c r="F39" s="40"/>
    </row>
    <row r="40" spans="1:6" x14ac:dyDescent="0.25">
      <c r="A40" s="15">
        <v>34</v>
      </c>
      <c r="B40" s="13" t="s">
        <v>113</v>
      </c>
      <c r="C40" s="44"/>
      <c r="D40" s="36">
        <v>25</v>
      </c>
      <c r="E40" s="40"/>
      <c r="F40" s="40"/>
    </row>
    <row r="41" spans="1:6" ht="30" x14ac:dyDescent="0.25">
      <c r="A41" s="15"/>
      <c r="B41" s="13" t="s">
        <v>114</v>
      </c>
      <c r="C41" s="44"/>
      <c r="D41" s="36" t="s">
        <v>23</v>
      </c>
      <c r="E41" s="40">
        <f>E16+E17+E32</f>
        <v>54469559</v>
      </c>
      <c r="F41" s="40">
        <v>57099751</v>
      </c>
    </row>
    <row r="42" spans="1:6" x14ac:dyDescent="0.25">
      <c r="A42" s="15"/>
      <c r="B42" s="13" t="s">
        <v>115</v>
      </c>
      <c r="C42" s="44"/>
      <c r="D42" s="36"/>
      <c r="E42" s="40"/>
      <c r="F42" s="40"/>
    </row>
    <row r="43" spans="1:6" ht="30" x14ac:dyDescent="0.25">
      <c r="A43" s="15" t="s">
        <v>5</v>
      </c>
      <c r="B43" s="13" t="s">
        <v>116</v>
      </c>
      <c r="C43" s="44"/>
      <c r="D43" s="36" t="s">
        <v>24</v>
      </c>
      <c r="E43" s="40"/>
      <c r="F43" s="40"/>
    </row>
    <row r="44" spans="1:6" x14ac:dyDescent="0.25">
      <c r="A44" s="15" t="s">
        <v>6</v>
      </c>
      <c r="B44" s="13" t="s">
        <v>117</v>
      </c>
      <c r="C44" s="44" t="s">
        <v>853</v>
      </c>
      <c r="D44" s="36">
        <v>28</v>
      </c>
      <c r="E44" s="40"/>
      <c r="F44" s="40"/>
    </row>
    <row r="45" spans="1:6" x14ac:dyDescent="0.25">
      <c r="A45" s="15">
        <v>409</v>
      </c>
      <c r="B45" s="13" t="s">
        <v>118</v>
      </c>
      <c r="C45" s="44"/>
      <c r="D45" s="36">
        <v>29</v>
      </c>
      <c r="E45" s="40"/>
      <c r="F45" s="40"/>
    </row>
    <row r="46" spans="1:6" ht="30" x14ac:dyDescent="0.25">
      <c r="A46" s="15">
        <v>41</v>
      </c>
      <c r="B46" s="13" t="s">
        <v>119</v>
      </c>
      <c r="C46" s="44"/>
      <c r="D46" s="36">
        <v>30</v>
      </c>
      <c r="E46" s="40">
        <f>E49</f>
        <v>2122</v>
      </c>
      <c r="F46" s="40">
        <v>7438</v>
      </c>
    </row>
    <row r="47" spans="1:6" x14ac:dyDescent="0.25">
      <c r="A47" s="15">
        <v>410</v>
      </c>
      <c r="B47" s="13" t="s">
        <v>120</v>
      </c>
      <c r="C47" s="44"/>
      <c r="D47" s="36">
        <v>31</v>
      </c>
      <c r="E47" s="40"/>
      <c r="F47" s="40"/>
    </row>
    <row r="48" spans="1:6" x14ac:dyDescent="0.25">
      <c r="A48" s="15">
        <v>411</v>
      </c>
      <c r="B48" s="13" t="s">
        <v>121</v>
      </c>
      <c r="C48" s="44"/>
      <c r="D48" s="36">
        <v>32</v>
      </c>
      <c r="E48" s="40"/>
      <c r="F48" s="40"/>
    </row>
    <row r="49" spans="1:6" x14ac:dyDescent="0.25">
      <c r="A49" s="15">
        <v>413</v>
      </c>
      <c r="B49" s="13" t="s">
        <v>122</v>
      </c>
      <c r="C49" s="44" t="s">
        <v>853</v>
      </c>
      <c r="D49" s="36">
        <v>33</v>
      </c>
      <c r="E49" s="40">
        <v>2122</v>
      </c>
      <c r="F49" s="40">
        <v>7438</v>
      </c>
    </row>
    <row r="50" spans="1:6" x14ac:dyDescent="0.25">
      <c r="A50" s="15">
        <v>414</v>
      </c>
      <c r="B50" s="13" t="s">
        <v>123</v>
      </c>
      <c r="C50" s="44"/>
      <c r="D50" s="36">
        <v>34</v>
      </c>
      <c r="E50" s="40"/>
      <c r="F50" s="40"/>
    </row>
    <row r="51" spans="1:6" x14ac:dyDescent="0.25">
      <c r="A51" s="15" t="s">
        <v>7</v>
      </c>
      <c r="B51" s="13" t="s">
        <v>124</v>
      </c>
      <c r="C51" s="44"/>
      <c r="D51" s="36">
        <v>35</v>
      </c>
      <c r="E51" s="40"/>
      <c r="F51" s="40"/>
    </row>
    <row r="52" spans="1:6" x14ac:dyDescent="0.25">
      <c r="A52" s="15">
        <v>42</v>
      </c>
      <c r="B52" s="13" t="s">
        <v>326</v>
      </c>
      <c r="C52" s="44"/>
      <c r="D52" s="36">
        <v>36</v>
      </c>
      <c r="E52" s="40">
        <f>E53+E54</f>
        <v>314082</v>
      </c>
      <c r="F52" s="40">
        <v>164190</v>
      </c>
    </row>
    <row r="53" spans="1:6" ht="15" customHeight="1" x14ac:dyDescent="0.25">
      <c r="A53" s="13" t="s">
        <v>327</v>
      </c>
      <c r="B53" s="13" t="s">
        <v>125</v>
      </c>
      <c r="C53" s="26" t="s">
        <v>854</v>
      </c>
      <c r="D53" s="36">
        <v>37</v>
      </c>
      <c r="E53" s="40">
        <v>314005</v>
      </c>
      <c r="F53" s="40">
        <v>163920</v>
      </c>
    </row>
    <row r="54" spans="1:6" x14ac:dyDescent="0.25">
      <c r="A54" s="15">
        <v>422</v>
      </c>
      <c r="B54" s="13" t="s">
        <v>126</v>
      </c>
      <c r="C54" s="44" t="s">
        <v>852</v>
      </c>
      <c r="D54" s="36">
        <v>38</v>
      </c>
      <c r="E54" s="40">
        <v>77</v>
      </c>
      <c r="F54" s="40">
        <v>270</v>
      </c>
    </row>
    <row r="55" spans="1:6" ht="30" x14ac:dyDescent="0.25">
      <c r="A55" s="15" t="s">
        <v>8</v>
      </c>
      <c r="B55" s="13" t="s">
        <v>127</v>
      </c>
      <c r="C55" s="44"/>
      <c r="D55" s="36" t="s">
        <v>25</v>
      </c>
      <c r="E55" s="40"/>
      <c r="F55" s="40"/>
    </row>
    <row r="56" spans="1:6" x14ac:dyDescent="0.25">
      <c r="A56" s="15">
        <v>430</v>
      </c>
      <c r="B56" s="13" t="s">
        <v>128</v>
      </c>
      <c r="C56" s="44"/>
      <c r="D56" s="36">
        <v>40</v>
      </c>
      <c r="E56" s="40"/>
      <c r="F56" s="40"/>
    </row>
    <row r="57" spans="1:6" x14ac:dyDescent="0.25">
      <c r="A57" s="15">
        <v>431</v>
      </c>
      <c r="B57" s="13" t="s">
        <v>129</v>
      </c>
      <c r="C57" s="44"/>
      <c r="D57" s="36">
        <v>41</v>
      </c>
      <c r="E57" s="40"/>
      <c r="F57" s="40"/>
    </row>
    <row r="58" spans="1:6" ht="30" x14ac:dyDescent="0.25">
      <c r="A58" s="15" t="s">
        <v>9</v>
      </c>
      <c r="B58" s="13" t="s">
        <v>311</v>
      </c>
      <c r="C58" s="44"/>
      <c r="D58" s="36" t="s">
        <v>26</v>
      </c>
      <c r="E58" s="40"/>
      <c r="F58" s="40"/>
    </row>
    <row r="59" spans="1:6" x14ac:dyDescent="0.25">
      <c r="A59" s="15" t="s">
        <v>10</v>
      </c>
      <c r="B59" s="13" t="s">
        <v>130</v>
      </c>
      <c r="C59" s="44"/>
      <c r="D59" s="36">
        <v>43</v>
      </c>
      <c r="E59" s="40"/>
      <c r="F59" s="40"/>
    </row>
    <row r="60" spans="1:6" x14ac:dyDescent="0.25">
      <c r="A60" s="15" t="s">
        <v>11</v>
      </c>
      <c r="B60" s="13" t="s">
        <v>131</v>
      </c>
      <c r="C60" s="44"/>
      <c r="D60" s="36">
        <v>44</v>
      </c>
      <c r="E60" s="40"/>
      <c r="F60" s="40"/>
    </row>
    <row r="61" spans="1:6" x14ac:dyDescent="0.25">
      <c r="A61" s="15" t="s">
        <v>12</v>
      </c>
      <c r="B61" s="13" t="s">
        <v>132</v>
      </c>
      <c r="C61" s="44"/>
      <c r="D61" s="36">
        <v>45</v>
      </c>
      <c r="E61" s="40"/>
      <c r="F61" s="40"/>
    </row>
    <row r="62" spans="1:6" x14ac:dyDescent="0.25">
      <c r="A62" s="15">
        <v>449</v>
      </c>
      <c r="B62" s="13" t="s">
        <v>328</v>
      </c>
      <c r="C62" s="44"/>
      <c r="D62" s="36">
        <v>46</v>
      </c>
      <c r="E62" s="40"/>
      <c r="F62" s="40"/>
    </row>
    <row r="63" spans="1:6" ht="15" customHeight="1" x14ac:dyDescent="0.25">
      <c r="A63" s="15" t="s">
        <v>13</v>
      </c>
      <c r="B63" s="13" t="s">
        <v>133</v>
      </c>
      <c r="C63" s="44"/>
      <c r="D63" s="36">
        <v>47</v>
      </c>
      <c r="E63" s="40"/>
      <c r="F63" s="40"/>
    </row>
    <row r="64" spans="1:6" x14ac:dyDescent="0.25">
      <c r="A64" s="15">
        <v>450</v>
      </c>
      <c r="B64" s="13" t="s">
        <v>134</v>
      </c>
      <c r="C64" s="44"/>
      <c r="D64" s="36">
        <v>48</v>
      </c>
      <c r="E64" s="40"/>
      <c r="F64" s="40"/>
    </row>
    <row r="65" spans="1:10" x14ac:dyDescent="0.25">
      <c r="A65" s="15">
        <v>460</v>
      </c>
      <c r="B65" s="13" t="s">
        <v>135</v>
      </c>
      <c r="C65" s="44"/>
      <c r="D65" s="36">
        <v>49</v>
      </c>
      <c r="E65" s="40"/>
      <c r="F65" s="40"/>
    </row>
    <row r="66" spans="1:10" x14ac:dyDescent="0.25">
      <c r="A66" s="15" t="s">
        <v>14</v>
      </c>
      <c r="B66" s="13" t="s">
        <v>136</v>
      </c>
      <c r="C66" s="44"/>
      <c r="D66" s="36">
        <v>50</v>
      </c>
      <c r="E66" s="40"/>
      <c r="F66" s="40"/>
    </row>
    <row r="67" spans="1:10" x14ac:dyDescent="0.25">
      <c r="A67" s="15" t="s">
        <v>15</v>
      </c>
      <c r="B67" s="13" t="s">
        <v>137</v>
      </c>
      <c r="C67" s="44"/>
      <c r="D67" s="36">
        <v>51</v>
      </c>
      <c r="E67" s="40"/>
      <c r="F67" s="40"/>
    </row>
    <row r="68" spans="1:10" x14ac:dyDescent="0.25">
      <c r="A68" s="15">
        <v>490</v>
      </c>
      <c r="B68" s="13" t="s">
        <v>138</v>
      </c>
      <c r="C68" s="44"/>
      <c r="D68" s="36">
        <v>52</v>
      </c>
      <c r="E68" s="40"/>
      <c r="F68" s="40"/>
    </row>
    <row r="69" spans="1:10" ht="30" x14ac:dyDescent="0.25">
      <c r="A69" s="15"/>
      <c r="B69" s="13" t="s">
        <v>139</v>
      </c>
      <c r="C69" s="44"/>
      <c r="D69" s="36" t="s">
        <v>27</v>
      </c>
      <c r="E69" s="40">
        <f>E46+E52</f>
        <v>316204</v>
      </c>
      <c r="F69" s="40">
        <v>171628</v>
      </c>
    </row>
    <row r="70" spans="1:10" x14ac:dyDescent="0.25">
      <c r="A70" s="15"/>
      <c r="B70" s="13" t="s">
        <v>140</v>
      </c>
      <c r="C70" s="44"/>
      <c r="D70" s="36"/>
      <c r="E70" s="40">
        <f>E41-E69</f>
        <v>54153355</v>
      </c>
      <c r="F70" s="40">
        <v>56928123</v>
      </c>
    </row>
    <row r="71" spans="1:10" ht="30" x14ac:dyDescent="0.25">
      <c r="A71" s="15" t="s">
        <v>16</v>
      </c>
      <c r="B71" s="13" t="s">
        <v>141</v>
      </c>
      <c r="C71" s="44" t="s">
        <v>919</v>
      </c>
      <c r="D71" s="36" t="s">
        <v>28</v>
      </c>
      <c r="E71" s="40">
        <f>E74</f>
        <v>33582021</v>
      </c>
      <c r="F71" s="40">
        <v>36158668</v>
      </c>
      <c r="J71" s="27"/>
    </row>
    <row r="72" spans="1:10" x14ac:dyDescent="0.25">
      <c r="A72" s="15">
        <v>510</v>
      </c>
      <c r="B72" s="13" t="s">
        <v>142</v>
      </c>
      <c r="C72" s="44"/>
      <c r="D72" s="36">
        <v>55</v>
      </c>
      <c r="E72" s="40"/>
      <c r="F72" s="40"/>
    </row>
    <row r="73" spans="1:10" x14ac:dyDescent="0.25">
      <c r="A73" s="15">
        <v>519</v>
      </c>
      <c r="B73" s="13" t="s">
        <v>143</v>
      </c>
      <c r="C73" s="44"/>
      <c r="D73" s="36">
        <v>56</v>
      </c>
      <c r="E73" s="40"/>
      <c r="F73" s="40"/>
    </row>
    <row r="74" spans="1:10" x14ac:dyDescent="0.25">
      <c r="A74" s="15">
        <v>512</v>
      </c>
      <c r="B74" s="13" t="s">
        <v>144</v>
      </c>
      <c r="C74" s="44" t="s">
        <v>919</v>
      </c>
      <c r="D74" s="36">
        <v>57</v>
      </c>
      <c r="E74" s="40">
        <v>33582021</v>
      </c>
      <c r="F74" s="40">
        <v>36158668</v>
      </c>
    </row>
    <row r="75" spans="1:10" x14ac:dyDescent="0.25">
      <c r="A75" s="15">
        <v>513</v>
      </c>
      <c r="B75" s="13" t="s">
        <v>145</v>
      </c>
      <c r="C75" s="44"/>
      <c r="D75" s="36">
        <v>58</v>
      </c>
      <c r="E75" s="40"/>
      <c r="F75" s="40"/>
    </row>
    <row r="76" spans="1:10" x14ac:dyDescent="0.25">
      <c r="A76" s="15">
        <v>52</v>
      </c>
      <c r="B76" s="13" t="s">
        <v>146</v>
      </c>
      <c r="C76" s="44"/>
      <c r="D76" s="36">
        <v>59</v>
      </c>
      <c r="E76" s="40"/>
      <c r="F76" s="40"/>
    </row>
    <row r="77" spans="1:10" x14ac:dyDescent="0.25">
      <c r="A77" s="15">
        <v>520</v>
      </c>
      <c r="B77" s="13" t="s">
        <v>147</v>
      </c>
      <c r="C77" s="44"/>
      <c r="D77" s="36">
        <v>60</v>
      </c>
      <c r="E77" s="40"/>
      <c r="F77" s="40"/>
    </row>
    <row r="78" spans="1:10" x14ac:dyDescent="0.25">
      <c r="A78" s="15">
        <v>521</v>
      </c>
      <c r="B78" s="13" t="s">
        <v>148</v>
      </c>
      <c r="C78" s="44"/>
      <c r="D78" s="36">
        <v>61</v>
      </c>
      <c r="E78" s="40"/>
      <c r="F78" s="40"/>
    </row>
    <row r="79" spans="1:10" x14ac:dyDescent="0.25">
      <c r="A79" s="15">
        <v>53</v>
      </c>
      <c r="B79" s="13" t="s">
        <v>149</v>
      </c>
      <c r="C79" s="44" t="s">
        <v>920</v>
      </c>
      <c r="D79" s="36">
        <v>62</v>
      </c>
      <c r="E79" s="40">
        <f>E80</f>
        <v>16789</v>
      </c>
      <c r="F79" s="40">
        <v>25190</v>
      </c>
    </row>
    <row r="80" spans="1:10" ht="45" x14ac:dyDescent="0.25">
      <c r="A80" s="15" t="s">
        <v>17</v>
      </c>
      <c r="B80" s="13" t="s">
        <v>312</v>
      </c>
      <c r="C80" s="44" t="s">
        <v>920</v>
      </c>
      <c r="D80" s="36" t="s">
        <v>29</v>
      </c>
      <c r="E80" s="40">
        <v>16789</v>
      </c>
      <c r="F80" s="40">
        <v>25190</v>
      </c>
      <c r="I80" s="27"/>
      <c r="J80" s="27"/>
    </row>
    <row r="81" spans="1:11" x14ac:dyDescent="0.25">
      <c r="A81" s="15">
        <v>531</v>
      </c>
      <c r="B81" s="13" t="s">
        <v>150</v>
      </c>
      <c r="C81" s="44"/>
      <c r="D81" s="36">
        <v>64</v>
      </c>
      <c r="E81" s="40"/>
      <c r="F81" s="40"/>
    </row>
    <row r="82" spans="1:11" x14ac:dyDescent="0.25">
      <c r="A82" s="15">
        <v>532</v>
      </c>
      <c r="B82" s="13" t="s">
        <v>151</v>
      </c>
      <c r="C82" s="44"/>
      <c r="D82" s="36">
        <v>65</v>
      </c>
      <c r="E82" s="40"/>
      <c r="F82" s="40"/>
    </row>
    <row r="83" spans="1:11" x14ac:dyDescent="0.25">
      <c r="A83" s="15">
        <v>54</v>
      </c>
      <c r="B83" s="13" t="s">
        <v>152</v>
      </c>
      <c r="C83" s="44"/>
      <c r="D83" s="36">
        <v>66</v>
      </c>
      <c r="E83" s="40"/>
      <c r="F83" s="40"/>
    </row>
    <row r="84" spans="1:11" x14ac:dyDescent="0.25">
      <c r="A84" s="15">
        <v>540</v>
      </c>
      <c r="B84" s="13" t="s">
        <v>153</v>
      </c>
      <c r="C84" s="44"/>
      <c r="D84" s="36">
        <v>67</v>
      </c>
      <c r="E84" s="40"/>
      <c r="F84" s="40"/>
    </row>
    <row r="85" spans="1:11" x14ac:dyDescent="0.25">
      <c r="A85" s="15">
        <v>541</v>
      </c>
      <c r="B85" s="13" t="s">
        <v>154</v>
      </c>
      <c r="C85" s="44"/>
      <c r="D85" s="36">
        <v>68</v>
      </c>
      <c r="E85" s="40"/>
      <c r="F85" s="40"/>
    </row>
    <row r="86" spans="1:11" x14ac:dyDescent="0.25">
      <c r="A86" s="15">
        <v>55</v>
      </c>
      <c r="B86" s="13" t="s">
        <v>155</v>
      </c>
      <c r="C86" s="44"/>
      <c r="D86" s="36">
        <v>69</v>
      </c>
      <c r="E86" s="40">
        <f>E87+E88</f>
        <v>21158450</v>
      </c>
      <c r="F86" s="40">
        <v>21158450</v>
      </c>
    </row>
    <row r="87" spans="1:11" x14ac:dyDescent="0.25">
      <c r="A87" s="15">
        <v>550</v>
      </c>
      <c r="B87" s="13" t="s">
        <v>156</v>
      </c>
      <c r="C87" s="44"/>
      <c r="D87" s="36">
        <v>70</v>
      </c>
      <c r="E87" s="40">
        <v>21158450</v>
      </c>
      <c r="F87" s="40">
        <v>21158450</v>
      </c>
    </row>
    <row r="88" spans="1:11" x14ac:dyDescent="0.25">
      <c r="A88" s="15">
        <v>551</v>
      </c>
      <c r="B88" s="13" t="s">
        <v>157</v>
      </c>
      <c r="C88" s="44"/>
      <c r="D88" s="36">
        <v>71</v>
      </c>
      <c r="E88" s="34"/>
      <c r="F88" s="34"/>
    </row>
    <row r="89" spans="1:11" x14ac:dyDescent="0.25">
      <c r="A89" s="15">
        <v>56</v>
      </c>
      <c r="B89" s="13" t="s">
        <v>158</v>
      </c>
      <c r="C89" s="44"/>
      <c r="D89" s="36">
        <v>72</v>
      </c>
      <c r="E89" s="40">
        <f>E90+E91</f>
        <v>603905</v>
      </c>
      <c r="F89" s="40">
        <v>414185</v>
      </c>
    </row>
    <row r="90" spans="1:11" x14ac:dyDescent="0.25">
      <c r="A90" s="15">
        <v>560</v>
      </c>
      <c r="B90" s="13" t="s">
        <v>159</v>
      </c>
      <c r="C90" s="44"/>
      <c r="D90" s="36">
        <v>73</v>
      </c>
      <c r="E90" s="40">
        <v>414185</v>
      </c>
      <c r="F90" s="40"/>
      <c r="K90" s="27"/>
    </row>
    <row r="91" spans="1:11" x14ac:dyDescent="0.25">
      <c r="A91" s="15">
        <v>561</v>
      </c>
      <c r="B91" s="13" t="s">
        <v>160</v>
      </c>
      <c r="C91" s="44"/>
      <c r="D91" s="36">
        <v>74</v>
      </c>
      <c r="E91" s="40">
        <f>'2'!E74</f>
        <v>189720</v>
      </c>
      <c r="F91" s="40">
        <v>414185</v>
      </c>
    </row>
    <row r="92" spans="1:11" ht="30" x14ac:dyDescent="0.25">
      <c r="A92" s="15"/>
      <c r="B92" s="13" t="s">
        <v>161</v>
      </c>
      <c r="C92" s="44"/>
      <c r="D92" s="36" t="s">
        <v>30</v>
      </c>
      <c r="E92" s="40">
        <f>E71+E79+E86-E89</f>
        <v>54153355</v>
      </c>
      <c r="F92" s="40">
        <v>56928123</v>
      </c>
      <c r="I92" s="27"/>
    </row>
    <row r="93" spans="1:11" x14ac:dyDescent="0.25">
      <c r="A93" s="15"/>
      <c r="B93" s="13" t="s">
        <v>162</v>
      </c>
      <c r="C93" s="44" t="s">
        <v>919</v>
      </c>
      <c r="D93" s="36">
        <v>76</v>
      </c>
      <c r="E93" s="40">
        <v>3539094</v>
      </c>
      <c r="F93" s="40">
        <v>3703876</v>
      </c>
    </row>
    <row r="94" spans="1:11" ht="30" x14ac:dyDescent="0.25">
      <c r="A94" s="15"/>
      <c r="B94" s="13" t="s">
        <v>163</v>
      </c>
      <c r="C94" s="14"/>
      <c r="D94" s="36">
        <v>77</v>
      </c>
      <c r="E94" s="57">
        <v>15.301500000000001</v>
      </c>
      <c r="F94" s="57">
        <v>15.369899999999999</v>
      </c>
    </row>
    <row r="95" spans="1:11" x14ac:dyDescent="0.25">
      <c r="A95" s="15"/>
      <c r="B95" s="13" t="s">
        <v>164</v>
      </c>
      <c r="C95" s="14"/>
      <c r="D95" s="36"/>
      <c r="E95" s="40"/>
      <c r="F95" s="40"/>
    </row>
    <row r="96" spans="1:11" x14ac:dyDescent="0.25">
      <c r="A96" s="15">
        <v>98</v>
      </c>
      <c r="B96" s="13" t="s">
        <v>165</v>
      </c>
      <c r="C96" s="14"/>
      <c r="D96" s="36">
        <v>78</v>
      </c>
      <c r="E96" s="40">
        <v>0</v>
      </c>
      <c r="F96" s="40">
        <v>0</v>
      </c>
    </row>
    <row r="97" spans="1:7" x14ac:dyDescent="0.25">
      <c r="A97" s="15">
        <v>99</v>
      </c>
      <c r="B97" s="13" t="s">
        <v>166</v>
      </c>
      <c r="C97" s="14"/>
      <c r="D97" s="36">
        <v>79</v>
      </c>
      <c r="E97" s="40">
        <v>0</v>
      </c>
      <c r="F97" s="40">
        <v>0</v>
      </c>
    </row>
    <row r="99" spans="1:7" ht="23.25" customHeight="1" x14ac:dyDescent="0.25">
      <c r="A99" s="17" t="s">
        <v>83</v>
      </c>
      <c r="B99" s="196" t="s">
        <v>85</v>
      </c>
      <c r="C99" s="196"/>
      <c r="D99" s="4" t="s">
        <v>84</v>
      </c>
      <c r="E99" s="197" t="s">
        <v>86</v>
      </c>
      <c r="F99" s="197"/>
      <c r="G99" s="197"/>
    </row>
    <row r="100" spans="1:7" x14ac:dyDescent="0.25">
      <c r="A100" s="17" t="s">
        <v>906</v>
      </c>
      <c r="B100" s="198" t="s">
        <v>904</v>
      </c>
      <c r="C100" s="198"/>
      <c r="D100" s="4"/>
      <c r="E100" s="199" t="s">
        <v>339</v>
      </c>
      <c r="F100" s="199"/>
      <c r="G100" s="199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20"/>
    </sheetView>
  </sheetViews>
  <sheetFormatPr defaultColWidth="8" defaultRowHeight="12.75" customHeight="1" x14ac:dyDescent="0.2"/>
  <cols>
    <col min="1" max="1" width="31.42578125" style="64" customWidth="1"/>
    <col min="2" max="2" width="17.85546875" style="64" customWidth="1"/>
    <col min="3" max="3" width="20" style="64" customWidth="1"/>
    <col min="4" max="4" width="16" style="64" customWidth="1"/>
    <col min="5" max="5" width="19.7109375" style="64" customWidth="1"/>
    <col min="6" max="6" width="14.140625" style="64" customWidth="1"/>
    <col min="7" max="7" width="15" style="64" customWidth="1"/>
    <col min="8" max="8" width="10.140625" style="64" customWidth="1"/>
    <col min="9" max="9" width="11.42578125" style="64" hidden="1" customWidth="1"/>
    <col min="10" max="256" width="9.140625" style="64" customWidth="1"/>
    <col min="257" max="16384" width="8" style="89"/>
  </cols>
  <sheetData>
    <row r="1" spans="1:7" x14ac:dyDescent="0.2">
      <c r="A1" s="64" t="str">
        <f>'[2]1'!A1</f>
        <v xml:space="preserve">Naziv investicionog fonda: </v>
      </c>
      <c r="B1" s="64" t="s">
        <v>842</v>
      </c>
    </row>
    <row r="2" spans="1:7" x14ac:dyDescent="0.2">
      <c r="A2" s="64" t="str">
        <f>'[2]1'!A2</f>
        <v xml:space="preserve">Registarski broj investicionog fonda: </v>
      </c>
    </row>
    <row r="3" spans="1:7" x14ac:dyDescent="0.2">
      <c r="A3" s="64" t="str">
        <f>'[2]1'!A3</f>
        <v>Naziv društva za upravljanje investicionim fondom: Društvo za upravljanje investicionim fondovima Kristal invest A.D. Banja Luka</v>
      </c>
    </row>
    <row r="4" spans="1:7" x14ac:dyDescent="0.2">
      <c r="A4" s="64" t="str">
        <f>'[2]1'!A4</f>
        <v>Matični broj društva za upravljanje investicionim fondom: 01935615</v>
      </c>
    </row>
    <row r="5" spans="1:7" x14ac:dyDescent="0.2">
      <c r="A5" s="64" t="str">
        <f>'[2]1'!A5</f>
        <v>JIB društva za upravljanje investicionim fondom: 4400819920004</v>
      </c>
    </row>
    <row r="6" spans="1:7" x14ac:dyDescent="0.2">
      <c r="A6" s="64" t="str">
        <f>'[2]1'!A6</f>
        <v>JIB zatvorenog investicionog fonda: JP-M-6</v>
      </c>
    </row>
    <row r="9" spans="1:7" x14ac:dyDescent="0.2">
      <c r="A9" s="230" t="s">
        <v>508</v>
      </c>
      <c r="B9" s="230"/>
      <c r="C9" s="230"/>
      <c r="D9" s="230"/>
      <c r="E9" s="230"/>
      <c r="F9" s="230"/>
      <c r="G9" s="230"/>
    </row>
    <row r="10" spans="1:7" x14ac:dyDescent="0.2">
      <c r="A10" s="230" t="s">
        <v>890</v>
      </c>
      <c r="B10" s="230"/>
      <c r="C10" s="230"/>
      <c r="D10" s="230"/>
      <c r="E10" s="230"/>
      <c r="F10" s="230"/>
      <c r="G10" s="230"/>
    </row>
    <row r="11" spans="1:7" x14ac:dyDescent="0.2">
      <c r="B11" s="91"/>
      <c r="C11" s="91"/>
      <c r="D11" s="91"/>
      <c r="E11" s="91"/>
      <c r="F11" s="91"/>
      <c r="G11" s="91"/>
    </row>
    <row r="12" spans="1:7" x14ac:dyDescent="0.2">
      <c r="A12" s="85" t="s">
        <v>715</v>
      </c>
    </row>
    <row r="13" spans="1:7" x14ac:dyDescent="0.2">
      <c r="A13" s="85"/>
    </row>
    <row r="14" spans="1:7" s="76" customFormat="1" ht="38.25" customHeight="1" x14ac:dyDescent="0.2">
      <c r="A14" s="77" t="s">
        <v>714</v>
      </c>
      <c r="B14" s="77" t="s">
        <v>713</v>
      </c>
      <c r="C14" s="77" t="s">
        <v>712</v>
      </c>
      <c r="D14" s="77" t="s">
        <v>711</v>
      </c>
      <c r="E14" s="77" t="s">
        <v>710</v>
      </c>
      <c r="F14" s="77" t="s">
        <v>709</v>
      </c>
    </row>
    <row r="15" spans="1:7" x14ac:dyDescent="0.2">
      <c r="A15" s="103"/>
      <c r="B15" s="104"/>
      <c r="C15" s="104"/>
      <c r="D15" s="104"/>
      <c r="E15" s="105"/>
      <c r="F15" s="105"/>
    </row>
    <row r="16" spans="1:7" x14ac:dyDescent="0.2">
      <c r="A16" s="85"/>
    </row>
    <row r="17" spans="1:7" ht="37.5" customHeight="1" x14ac:dyDescent="0.2">
      <c r="A17" s="97" t="s">
        <v>83</v>
      </c>
      <c r="B17" s="97" t="s">
        <v>85</v>
      </c>
      <c r="D17" s="97" t="s">
        <v>84</v>
      </c>
      <c r="E17" s="242" t="s">
        <v>86</v>
      </c>
      <c r="F17" s="242"/>
      <c r="G17" s="242"/>
    </row>
    <row r="18" spans="1:7" ht="33" customHeight="1" x14ac:dyDescent="0.2">
      <c r="A18" s="97" t="s">
        <v>908</v>
      </c>
      <c r="B18" s="98" t="s">
        <v>340</v>
      </c>
      <c r="E18" s="236" t="s">
        <v>339</v>
      </c>
      <c r="F18" s="236"/>
      <c r="G18" s="236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30"/>
      <c r="D25" s="230"/>
      <c r="E25" s="230"/>
    </row>
    <row r="26" spans="1:7" x14ac:dyDescent="0.2">
      <c r="C26" s="230"/>
      <c r="D26" s="230"/>
      <c r="E26" s="230"/>
    </row>
    <row r="27" spans="1:7" x14ac:dyDescent="0.2">
      <c r="C27" s="230"/>
      <c r="D27" s="230"/>
      <c r="E27" s="230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" sqref="B1"/>
    </sheetView>
  </sheetViews>
  <sheetFormatPr defaultColWidth="8" defaultRowHeight="12.75" customHeight="1" x14ac:dyDescent="0.2"/>
  <cols>
    <col min="1" max="1" width="31.42578125" style="64" customWidth="1"/>
    <col min="2" max="2" width="17.85546875" style="64" customWidth="1"/>
    <col min="3" max="3" width="20" style="64" customWidth="1"/>
    <col min="4" max="4" width="16" style="64" customWidth="1"/>
    <col min="5" max="5" width="19.7109375" style="64" customWidth="1"/>
    <col min="6" max="6" width="14.140625" style="64" customWidth="1"/>
    <col min="7" max="7" width="15" style="64" customWidth="1"/>
    <col min="8" max="8" width="10.140625" style="64" customWidth="1"/>
    <col min="9" max="9" width="11.42578125" style="64" hidden="1" customWidth="1"/>
    <col min="10" max="256" width="9.140625" style="64" customWidth="1"/>
    <col min="257" max="16384" width="8" style="89"/>
  </cols>
  <sheetData>
    <row r="1" spans="1:7" x14ac:dyDescent="0.2">
      <c r="A1" s="64" t="str">
        <f>'[2]1'!A1</f>
        <v xml:space="preserve">Naziv investicionog fonda: </v>
      </c>
      <c r="B1" s="64" t="s">
        <v>842</v>
      </c>
    </row>
    <row r="2" spans="1:7" x14ac:dyDescent="0.2">
      <c r="A2" s="64" t="str">
        <f>'[2]1'!A2</f>
        <v xml:space="preserve">Registarski broj investicionog fonda: </v>
      </c>
    </row>
    <row r="3" spans="1:7" x14ac:dyDescent="0.2">
      <c r="A3" s="64" t="str">
        <f>'[2]1'!A3</f>
        <v>Naziv društva za upravljanje investicionim fondom: Društvo za upravljanje investicionim fondovima Kristal invest A.D. Banja Luka</v>
      </c>
    </row>
    <row r="4" spans="1:7" x14ac:dyDescent="0.2">
      <c r="A4" s="64" t="str">
        <f>'[2]1'!A4</f>
        <v>Matični broj društva za upravljanje investicionim fondom: 01935615</v>
      </c>
    </row>
    <row r="5" spans="1:7" x14ac:dyDescent="0.2">
      <c r="A5" s="64" t="str">
        <f>'[2]1'!A5</f>
        <v>JIB društva za upravljanje investicionim fondom: 4400819920004</v>
      </c>
    </row>
    <row r="6" spans="1:7" x14ac:dyDescent="0.2">
      <c r="A6" s="64" t="str">
        <f>'[2]1'!A6</f>
        <v>JIB zatvorenog investicionog fonda: JP-M-6</v>
      </c>
    </row>
    <row r="9" spans="1:7" x14ac:dyDescent="0.2">
      <c r="A9" s="230" t="s">
        <v>508</v>
      </c>
      <c r="B9" s="230"/>
      <c r="C9" s="230"/>
      <c r="D9" s="230"/>
      <c r="E9" s="230"/>
      <c r="F9" s="230"/>
      <c r="G9" s="230"/>
    </row>
    <row r="10" spans="1:7" x14ac:dyDescent="0.2">
      <c r="A10" s="230" t="s">
        <v>885</v>
      </c>
      <c r="B10" s="230"/>
      <c r="C10" s="230"/>
      <c r="D10" s="230"/>
      <c r="E10" s="230"/>
      <c r="F10" s="230"/>
      <c r="G10" s="230"/>
    </row>
    <row r="11" spans="1:7" x14ac:dyDescent="0.2">
      <c r="B11" s="91"/>
      <c r="C11" s="91"/>
      <c r="D11" s="91"/>
      <c r="E11" s="91"/>
      <c r="F11" s="91"/>
      <c r="G11" s="91"/>
    </row>
    <row r="12" spans="1:7" x14ac:dyDescent="0.2">
      <c r="A12" s="85" t="s">
        <v>720</v>
      </c>
    </row>
    <row r="13" spans="1:7" x14ac:dyDescent="0.2">
      <c r="A13" s="85"/>
    </row>
    <row r="14" spans="1:7" s="76" customFormat="1" ht="38.25" customHeight="1" x14ac:dyDescent="0.2">
      <c r="A14" s="77" t="s">
        <v>714</v>
      </c>
      <c r="B14" s="77" t="s">
        <v>719</v>
      </c>
      <c r="C14" s="77" t="s">
        <v>713</v>
      </c>
      <c r="D14" s="77" t="s">
        <v>718</v>
      </c>
      <c r="E14" s="77" t="s">
        <v>717</v>
      </c>
      <c r="F14" s="77" t="s">
        <v>716</v>
      </c>
    </row>
    <row r="15" spans="1:7" x14ac:dyDescent="0.2">
      <c r="A15" s="103"/>
      <c r="B15" s="106"/>
      <c r="C15" s="104"/>
      <c r="D15" s="104"/>
      <c r="E15" s="105"/>
      <c r="F15" s="104"/>
    </row>
    <row r="16" spans="1:7" x14ac:dyDescent="0.2">
      <c r="A16" s="85"/>
    </row>
    <row r="17" spans="1:7" ht="37.5" customHeight="1" x14ac:dyDescent="0.2">
      <c r="A17" s="97" t="s">
        <v>83</v>
      </c>
      <c r="B17" s="97" t="s">
        <v>85</v>
      </c>
      <c r="D17" s="97" t="s">
        <v>84</v>
      </c>
      <c r="E17" s="242" t="s">
        <v>86</v>
      </c>
      <c r="F17" s="242"/>
      <c r="G17" s="242"/>
    </row>
    <row r="18" spans="1:7" ht="33" customHeight="1" x14ac:dyDescent="0.2">
      <c r="A18" s="97" t="s">
        <v>908</v>
      </c>
      <c r="B18" s="98" t="s">
        <v>340</v>
      </c>
      <c r="E18" s="236" t="s">
        <v>339</v>
      </c>
      <c r="F18" s="236"/>
      <c r="G18" s="236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30"/>
      <c r="D25" s="230"/>
      <c r="E25" s="230"/>
    </row>
    <row r="26" spans="1:7" x14ac:dyDescent="0.2">
      <c r="C26" s="230"/>
      <c r="D26" s="230"/>
      <c r="E26" s="230"/>
    </row>
    <row r="27" spans="1:7" x14ac:dyDescent="0.2">
      <c r="C27" s="230"/>
      <c r="D27" s="230"/>
      <c r="E27" s="230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1" sqref="D1"/>
    </sheetView>
  </sheetViews>
  <sheetFormatPr defaultColWidth="8" defaultRowHeight="12.75" customHeight="1" x14ac:dyDescent="0.2"/>
  <cols>
    <col min="1" max="1" width="8.85546875" style="64" customWidth="1"/>
    <col min="2" max="2" width="7.5703125" style="64" customWidth="1"/>
    <col min="3" max="3" width="29.28515625" style="64" customWidth="1"/>
    <col min="4" max="4" width="28.7109375" style="64" customWidth="1"/>
    <col min="5" max="5" width="22.42578125" style="64" customWidth="1"/>
    <col min="6" max="6" width="7.28515625" style="64" customWidth="1"/>
    <col min="7" max="7" width="18.5703125" style="64" customWidth="1"/>
    <col min="8" max="8" width="15.42578125" style="64" customWidth="1"/>
    <col min="9" max="256" width="9.140625" style="64" customWidth="1"/>
    <col min="257" max="16384" width="8" style="89"/>
  </cols>
  <sheetData>
    <row r="1" spans="2:11" x14ac:dyDescent="0.2">
      <c r="B1" s="64" t="str">
        <f>'[2]1'!A1</f>
        <v xml:space="preserve">Naziv investicionog fonda: </v>
      </c>
      <c r="D1" s="64" t="s">
        <v>842</v>
      </c>
    </row>
    <row r="2" spans="2:11" x14ac:dyDescent="0.2">
      <c r="B2" s="64" t="str">
        <f>'[2]1'!A2</f>
        <v xml:space="preserve">Registarski broj investicionog fonda: </v>
      </c>
      <c r="G2" s="107"/>
      <c r="H2" s="107"/>
      <c r="I2" s="107"/>
      <c r="J2" s="107"/>
      <c r="K2" s="107"/>
    </row>
    <row r="3" spans="2:11" x14ac:dyDescent="0.2">
      <c r="B3" s="64" t="str">
        <f>'[2]1'!A3</f>
        <v>Naziv društva za upravljanje investicionim fondom: Društvo za upravljanje investicionim fondovima Kristal invest A.D. Banja Luka</v>
      </c>
      <c r="G3" s="107"/>
      <c r="H3" s="107"/>
      <c r="I3" s="107"/>
      <c r="J3" s="107"/>
      <c r="K3" s="107"/>
    </row>
    <row r="4" spans="2:11" x14ac:dyDescent="0.2">
      <c r="B4" s="64" t="str">
        <f>'[2]1'!A4</f>
        <v>Matični broj društva za upravljanje investicionim fondom: 01935615</v>
      </c>
    </row>
    <row r="5" spans="2:11" x14ac:dyDescent="0.2">
      <c r="B5" s="64" t="str">
        <f>'[2]1'!A5</f>
        <v>JIB društva za upravljanje investicionim fondom: 4400819920004</v>
      </c>
    </row>
    <row r="6" spans="2:11" x14ac:dyDescent="0.2">
      <c r="B6" s="64" t="str">
        <f>'[2]1'!A6</f>
        <v>JIB zatvorenog investicionog fonda: JP-M-6</v>
      </c>
    </row>
    <row r="11" spans="2:11" x14ac:dyDescent="0.2">
      <c r="B11" s="230" t="s">
        <v>728</v>
      </c>
      <c r="C11" s="230"/>
      <c r="D11" s="230"/>
      <c r="E11" s="230"/>
    </row>
    <row r="12" spans="2:11" x14ac:dyDescent="0.2">
      <c r="B12" s="230" t="s">
        <v>891</v>
      </c>
      <c r="C12" s="230"/>
      <c r="D12" s="230"/>
      <c r="E12" s="230"/>
    </row>
    <row r="16" spans="2:11" ht="25.5" customHeight="1" x14ac:dyDescent="0.2">
      <c r="B16" s="77" t="s">
        <v>80</v>
      </c>
      <c r="C16" s="77" t="s">
        <v>506</v>
      </c>
      <c r="D16" s="77" t="s">
        <v>501</v>
      </c>
      <c r="E16" s="77" t="s">
        <v>499</v>
      </c>
    </row>
    <row r="17" spans="1:7" ht="15" customHeight="1" x14ac:dyDescent="0.2">
      <c r="B17" s="81">
        <v>1</v>
      </c>
      <c r="C17" s="92">
        <v>2</v>
      </c>
      <c r="D17" s="92">
        <v>3</v>
      </c>
      <c r="E17" s="92">
        <v>4</v>
      </c>
    </row>
    <row r="18" spans="1:7" ht="20.100000000000001" customHeight="1" x14ac:dyDescent="0.2">
      <c r="B18" s="77" t="s">
        <v>343</v>
      </c>
      <c r="C18" s="79" t="s">
        <v>727</v>
      </c>
      <c r="D18" s="95">
        <v>45061328.109999999</v>
      </c>
      <c r="E18" s="108">
        <v>82.727500000000006</v>
      </c>
    </row>
    <row r="19" spans="1:7" ht="20.100000000000001" customHeight="1" x14ac:dyDescent="0.2">
      <c r="B19" s="77" t="s">
        <v>342</v>
      </c>
      <c r="C19" s="79" t="s">
        <v>726</v>
      </c>
      <c r="D19" s="95">
        <v>4307300.1500000004</v>
      </c>
      <c r="E19" s="108">
        <v>7.9077000000000002</v>
      </c>
    </row>
    <row r="20" spans="1:7" ht="20.100000000000001" customHeight="1" x14ac:dyDescent="0.2">
      <c r="B20" s="77" t="s">
        <v>341</v>
      </c>
      <c r="C20" s="79" t="s">
        <v>606</v>
      </c>
      <c r="D20" s="95"/>
      <c r="E20" s="108"/>
    </row>
    <row r="21" spans="1:7" ht="20.100000000000001" customHeight="1" x14ac:dyDescent="0.2">
      <c r="B21" s="77" t="s">
        <v>44</v>
      </c>
      <c r="C21" s="79" t="s">
        <v>725</v>
      </c>
      <c r="D21" s="95">
        <v>780000</v>
      </c>
      <c r="E21" s="108">
        <v>1.4319999999999999</v>
      </c>
    </row>
    <row r="22" spans="1:7" ht="20.100000000000001" customHeight="1" x14ac:dyDescent="0.2">
      <c r="B22" s="77" t="s">
        <v>613</v>
      </c>
      <c r="C22" s="79" t="s">
        <v>724</v>
      </c>
      <c r="D22" s="95">
        <v>3493918.89</v>
      </c>
      <c r="E22" s="108">
        <v>6.4143999999999997</v>
      </c>
    </row>
    <row r="23" spans="1:7" ht="20.100000000000001" customHeight="1" x14ac:dyDescent="0.2">
      <c r="B23" s="77" t="s">
        <v>74</v>
      </c>
      <c r="C23" s="79" t="s">
        <v>723</v>
      </c>
      <c r="D23" s="95">
        <v>827011.69</v>
      </c>
      <c r="E23" s="108">
        <v>1.5183</v>
      </c>
    </row>
    <row r="24" spans="1:7" ht="20.100000000000001" customHeight="1" x14ac:dyDescent="0.2">
      <c r="B24" s="77"/>
      <c r="C24" s="79" t="s">
        <v>722</v>
      </c>
      <c r="D24" s="95">
        <f>SUM(D18:D23)</f>
        <v>54469558.839999996</v>
      </c>
      <c r="E24" s="108">
        <f>SUM(E18:E23)</f>
        <v>99.999900000000011</v>
      </c>
      <c r="F24" s="109"/>
    </row>
    <row r="25" spans="1:7" ht="24" customHeight="1" x14ac:dyDescent="0.2"/>
    <row r="26" spans="1:7" ht="31.5" customHeight="1" x14ac:dyDescent="0.2">
      <c r="A26" s="97" t="s">
        <v>83</v>
      </c>
      <c r="B26" s="97"/>
      <c r="C26" s="110"/>
      <c r="D26" s="97" t="s">
        <v>721</v>
      </c>
      <c r="E26" s="242" t="s">
        <v>86</v>
      </c>
      <c r="F26" s="242"/>
      <c r="G26" s="242"/>
    </row>
    <row r="27" spans="1:7" ht="35.25" customHeight="1" x14ac:dyDescent="0.2">
      <c r="A27" s="97" t="s">
        <v>908</v>
      </c>
      <c r="B27" s="97"/>
      <c r="C27" s="110"/>
      <c r="D27" s="98" t="s">
        <v>340</v>
      </c>
      <c r="E27" s="249" t="s">
        <v>339</v>
      </c>
      <c r="F27" s="249"/>
      <c r="G27" s="249"/>
    </row>
    <row r="28" spans="1:7" ht="14.25" customHeight="1" x14ac:dyDescent="0.2">
      <c r="A28" s="110"/>
      <c r="C28" s="110"/>
      <c r="D28" s="110"/>
      <c r="E28" s="110"/>
      <c r="F28" s="110"/>
      <c r="G28" s="110"/>
    </row>
    <row r="29" spans="1:7" x14ac:dyDescent="0.2">
      <c r="A29" s="110"/>
      <c r="B29" s="110"/>
      <c r="C29" s="110"/>
      <c r="D29" s="110"/>
      <c r="E29" s="110"/>
      <c r="F29" s="110"/>
      <c r="G29" s="110"/>
    </row>
    <row r="30" spans="1:7" x14ac:dyDescent="0.2">
      <c r="A30" s="110"/>
      <c r="B30" s="110"/>
      <c r="C30" s="110"/>
      <c r="D30" s="110"/>
      <c r="E30" s="110"/>
      <c r="F30" s="110"/>
      <c r="G30" s="110"/>
    </row>
    <row r="31" spans="1:7" x14ac:dyDescent="0.2">
      <c r="A31" s="110"/>
      <c r="B31" s="110"/>
      <c r="C31" s="110"/>
      <c r="D31" s="110"/>
      <c r="E31" s="110"/>
      <c r="F31" s="110"/>
      <c r="G31" s="110"/>
    </row>
    <row r="32" spans="1:7" x14ac:dyDescent="0.2">
      <c r="A32" s="110"/>
      <c r="B32" s="110"/>
      <c r="C32" s="110"/>
      <c r="D32" s="110"/>
      <c r="E32" s="110"/>
      <c r="F32" s="110"/>
      <c r="G32" s="110"/>
    </row>
    <row r="33" spans="1:7" x14ac:dyDescent="0.2">
      <c r="A33" s="110"/>
      <c r="B33" s="110"/>
      <c r="C33" s="110"/>
      <c r="D33" s="110"/>
      <c r="E33" s="110"/>
      <c r="F33" s="110"/>
      <c r="G33" s="110"/>
    </row>
    <row r="34" spans="1:7" x14ac:dyDescent="0.2">
      <c r="A34" s="110"/>
      <c r="B34" s="110"/>
      <c r="C34" s="110"/>
      <c r="D34" s="110"/>
      <c r="E34" s="110"/>
      <c r="F34" s="110"/>
      <c r="G34" s="110"/>
    </row>
    <row r="35" spans="1:7" x14ac:dyDescent="0.2">
      <c r="A35" s="110"/>
      <c r="B35" s="110"/>
      <c r="C35" s="110"/>
      <c r="D35" s="110"/>
      <c r="E35" s="110"/>
      <c r="F35" s="110"/>
      <c r="G35" s="110"/>
    </row>
    <row r="42" spans="1:7" ht="22.5" customHeight="1" x14ac:dyDescent="0.2">
      <c r="B42" s="230"/>
      <c r="C42" s="230"/>
      <c r="D42" s="230"/>
      <c r="E42" s="230"/>
    </row>
    <row r="43" spans="1:7" x14ac:dyDescent="0.2">
      <c r="B43" s="230"/>
      <c r="C43" s="230"/>
      <c r="D43" s="230"/>
      <c r="E43" s="230"/>
    </row>
    <row r="44" spans="1:7" x14ac:dyDescent="0.2">
      <c r="B44" s="230"/>
      <c r="C44" s="230"/>
      <c r="D44" s="230"/>
      <c r="E44" s="230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8"/>
    </sheetView>
  </sheetViews>
  <sheetFormatPr defaultColWidth="8" defaultRowHeight="12.75" customHeight="1" x14ac:dyDescent="0.2"/>
  <cols>
    <col min="1" max="1" width="8.85546875" style="64" customWidth="1"/>
    <col min="2" max="2" width="18.140625" style="64" customWidth="1"/>
    <col min="3" max="3" width="29.28515625" style="64" customWidth="1"/>
    <col min="4" max="4" width="28.7109375" style="64" customWidth="1"/>
    <col min="5" max="5" width="22.42578125" style="64" customWidth="1"/>
    <col min="6" max="6" width="15.140625" style="64" customWidth="1"/>
    <col min="7" max="7" width="18.5703125" style="64" customWidth="1"/>
    <col min="8" max="8" width="15.42578125" style="64" customWidth="1"/>
    <col min="9" max="256" width="9.140625" style="64" customWidth="1"/>
    <col min="257" max="16384" width="8" style="89"/>
  </cols>
  <sheetData>
    <row r="1" spans="1:11" x14ac:dyDescent="0.2">
      <c r="A1" s="64" t="str">
        <f>'[2]1'!A1</f>
        <v xml:space="preserve">Naziv investicionog fonda: </v>
      </c>
      <c r="C1" s="64" t="s">
        <v>842</v>
      </c>
    </row>
    <row r="2" spans="1:11" x14ac:dyDescent="0.2">
      <c r="A2" s="64" t="str">
        <f>'[2]1'!A2</f>
        <v xml:space="preserve">Registarski broj investicionog fonda: </v>
      </c>
      <c r="G2" s="107"/>
      <c r="H2" s="107"/>
      <c r="I2" s="107"/>
      <c r="J2" s="107"/>
      <c r="K2" s="107"/>
    </row>
    <row r="3" spans="1:11" x14ac:dyDescent="0.2">
      <c r="A3" s="64" t="str">
        <f>'[2]1'!A3</f>
        <v>Naziv društva za upravljanje investicionim fondom: Društvo za upravljanje investicionim fondovima Kristal invest A.D. Banja Luka</v>
      </c>
      <c r="G3" s="107"/>
      <c r="H3" s="107"/>
      <c r="I3" s="107"/>
      <c r="J3" s="107"/>
      <c r="K3" s="107"/>
    </row>
    <row r="4" spans="1:11" x14ac:dyDescent="0.2">
      <c r="A4" s="64" t="str">
        <f>'[2]1'!A4</f>
        <v>Matični broj društva za upravljanje investicionim fondom: 01935615</v>
      </c>
    </row>
    <row r="5" spans="1:11" x14ac:dyDescent="0.2">
      <c r="A5" s="64" t="str">
        <f>'[2]1'!A5</f>
        <v>JIB društva za upravljanje investicionim fondom: 4400819920004</v>
      </c>
    </row>
    <row r="6" spans="1:11" x14ac:dyDescent="0.2">
      <c r="A6" s="64" t="str">
        <f>'[2]1'!A6</f>
        <v>JIB zatvorenog investicionog fonda: JP-M-6</v>
      </c>
    </row>
    <row r="11" spans="1:11" x14ac:dyDescent="0.2">
      <c r="B11" s="230" t="s">
        <v>734</v>
      </c>
      <c r="C11" s="230"/>
      <c r="D11" s="230"/>
      <c r="E11" s="230"/>
      <c r="F11" s="230"/>
      <c r="G11" s="230"/>
      <c r="H11" s="230"/>
    </row>
    <row r="12" spans="1:11" x14ac:dyDescent="0.2">
      <c r="B12" s="230" t="s">
        <v>892</v>
      </c>
      <c r="C12" s="230"/>
      <c r="D12" s="230"/>
      <c r="E12" s="230"/>
      <c r="F12" s="230"/>
      <c r="G12" s="230"/>
      <c r="H12" s="230"/>
    </row>
    <row r="15" spans="1:11" x14ac:dyDescent="0.2">
      <c r="B15" s="64" t="s">
        <v>733</v>
      </c>
    </row>
    <row r="16" spans="1:11" ht="38.25" customHeight="1" x14ac:dyDescent="0.2">
      <c r="B16" s="77" t="s">
        <v>730</v>
      </c>
      <c r="C16" s="77" t="s">
        <v>732</v>
      </c>
      <c r="D16" s="77" t="s">
        <v>713</v>
      </c>
      <c r="E16" s="77" t="s">
        <v>718</v>
      </c>
      <c r="F16" s="77" t="s">
        <v>729</v>
      </c>
      <c r="G16" s="77" t="s">
        <v>709</v>
      </c>
      <c r="H16" s="77" t="s">
        <v>731</v>
      </c>
    </row>
    <row r="17" spans="1:8" ht="15" customHeight="1" x14ac:dyDescent="0.2">
      <c r="B17" s="81"/>
      <c r="C17" s="92"/>
      <c r="D17" s="111"/>
      <c r="E17" s="111"/>
      <c r="F17" s="105"/>
      <c r="G17" s="105"/>
      <c r="H17" s="104"/>
    </row>
    <row r="18" spans="1:8" ht="20.100000000000001" customHeight="1" x14ac:dyDescent="0.2"/>
    <row r="19" spans="1:8" ht="20.100000000000001" customHeight="1" x14ac:dyDescent="0.2">
      <c r="B19" s="64" t="s">
        <v>839</v>
      </c>
    </row>
    <row r="20" spans="1:8" ht="45" customHeight="1" x14ac:dyDescent="0.2">
      <c r="B20" s="77" t="s">
        <v>730</v>
      </c>
      <c r="C20" s="77" t="s">
        <v>713</v>
      </c>
      <c r="D20" s="77" t="s">
        <v>718</v>
      </c>
      <c r="E20" s="77" t="s">
        <v>729</v>
      </c>
      <c r="F20" s="77" t="s">
        <v>709</v>
      </c>
    </row>
    <row r="21" spans="1:8" ht="20.100000000000001" customHeight="1" x14ac:dyDescent="0.2">
      <c r="B21" s="106"/>
      <c r="C21" s="106"/>
      <c r="D21" s="106"/>
      <c r="E21" s="106"/>
      <c r="F21" s="106"/>
    </row>
    <row r="22" spans="1:8" ht="20.100000000000001" customHeight="1" x14ac:dyDescent="0.2">
      <c r="B22" s="106"/>
      <c r="C22" s="106"/>
      <c r="D22" s="106"/>
      <c r="E22" s="106"/>
      <c r="F22" s="106"/>
    </row>
    <row r="23" spans="1:8" ht="20.100000000000001" customHeight="1" x14ac:dyDescent="0.2"/>
    <row r="24" spans="1:8" ht="31.5" customHeight="1" x14ac:dyDescent="0.2">
      <c r="A24" s="97" t="s">
        <v>83</v>
      </c>
      <c r="B24" s="97"/>
      <c r="C24" s="110"/>
      <c r="D24" s="97" t="s">
        <v>721</v>
      </c>
      <c r="E24" s="242" t="s">
        <v>86</v>
      </c>
      <c r="F24" s="242"/>
      <c r="G24" s="242"/>
    </row>
    <row r="25" spans="1:8" ht="35.25" customHeight="1" x14ac:dyDescent="0.2">
      <c r="A25" s="97" t="s">
        <v>908</v>
      </c>
      <c r="B25" s="97"/>
      <c r="C25" s="110"/>
      <c r="D25" s="98" t="s">
        <v>340</v>
      </c>
      <c r="E25" s="249" t="s">
        <v>339</v>
      </c>
      <c r="F25" s="249"/>
      <c r="G25" s="249"/>
    </row>
    <row r="26" spans="1:8" ht="14.25" customHeight="1" x14ac:dyDescent="0.2">
      <c r="A26" s="110"/>
      <c r="C26" s="110"/>
      <c r="D26" s="110"/>
      <c r="E26" s="110"/>
      <c r="F26" s="110"/>
      <c r="G26" s="110"/>
    </row>
    <row r="27" spans="1:8" x14ac:dyDescent="0.2">
      <c r="A27" s="110"/>
      <c r="B27" s="110"/>
      <c r="C27" s="110"/>
      <c r="D27" s="110"/>
      <c r="E27" s="110"/>
      <c r="F27" s="110"/>
      <c r="G27" s="110"/>
    </row>
    <row r="28" spans="1:8" x14ac:dyDescent="0.2">
      <c r="A28" s="110"/>
      <c r="B28" s="110"/>
      <c r="C28" s="110"/>
      <c r="D28" s="110"/>
      <c r="E28" s="110"/>
      <c r="F28" s="110"/>
      <c r="G28" s="110"/>
    </row>
    <row r="29" spans="1:8" x14ac:dyDescent="0.2">
      <c r="A29" s="110"/>
      <c r="B29" s="110"/>
      <c r="C29" s="110"/>
      <c r="D29" s="110"/>
      <c r="E29" s="110"/>
      <c r="F29" s="110"/>
      <c r="G29" s="110"/>
    </row>
    <row r="30" spans="1:8" x14ac:dyDescent="0.2">
      <c r="A30" s="110"/>
      <c r="B30" s="110"/>
      <c r="C30" s="110"/>
      <c r="D30" s="110"/>
      <c r="E30" s="110"/>
      <c r="F30" s="110"/>
      <c r="G30" s="110"/>
    </row>
    <row r="31" spans="1:8" x14ac:dyDescent="0.2">
      <c r="A31" s="110"/>
      <c r="B31" s="110"/>
      <c r="C31" s="110"/>
      <c r="D31" s="110"/>
      <c r="E31" s="110"/>
      <c r="F31" s="110"/>
      <c r="G31" s="110"/>
    </row>
    <row r="32" spans="1:8" x14ac:dyDescent="0.2">
      <c r="A32" s="110"/>
      <c r="B32" s="110"/>
      <c r="C32" s="110"/>
      <c r="D32" s="110"/>
      <c r="E32" s="110"/>
      <c r="F32" s="110"/>
      <c r="G32" s="110"/>
    </row>
    <row r="33" spans="1:7" x14ac:dyDescent="0.2">
      <c r="A33" s="110"/>
      <c r="B33" s="110"/>
      <c r="C33" s="110"/>
      <c r="D33" s="110"/>
      <c r="E33" s="110"/>
      <c r="F33" s="110"/>
      <c r="G33" s="110"/>
    </row>
    <row r="40" spans="1:7" ht="22.5" customHeight="1" x14ac:dyDescent="0.2">
      <c r="B40" s="230"/>
      <c r="C40" s="230"/>
      <c r="D40" s="230"/>
      <c r="E40" s="230"/>
    </row>
    <row r="41" spans="1:7" x14ac:dyDescent="0.2">
      <c r="B41" s="230"/>
      <c r="C41" s="230"/>
      <c r="D41" s="230"/>
      <c r="E41" s="230"/>
    </row>
    <row r="42" spans="1:7" x14ac:dyDescent="0.2">
      <c r="B42" s="230"/>
      <c r="C42" s="230"/>
      <c r="D42" s="230"/>
      <c r="E42" s="230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O105"/>
  <sheetViews>
    <sheetView view="pageBreakPreview" zoomScaleNormal="100" zoomScaleSheetLayoutView="100" workbookViewId="0">
      <selection sqref="A1:F96"/>
    </sheetView>
  </sheetViews>
  <sheetFormatPr defaultColWidth="8" defaultRowHeight="12.75" customHeight="1" x14ac:dyDescent="0.2"/>
  <cols>
    <col min="1" max="1" width="12.42578125" style="64" customWidth="1"/>
    <col min="2" max="2" width="32.28515625" style="64" customWidth="1"/>
    <col min="3" max="3" width="13.85546875" style="112" customWidth="1"/>
    <col min="4" max="4" width="17.5703125" style="64" customWidth="1"/>
    <col min="5" max="5" width="18.28515625" style="64" customWidth="1"/>
    <col min="6" max="6" width="16.28515625" style="64" customWidth="1"/>
    <col min="7" max="249" width="9.140625" style="64" customWidth="1"/>
    <col min="250" max="16384" width="8" style="89"/>
  </cols>
  <sheetData>
    <row r="1" spans="1:6" x14ac:dyDescent="0.2">
      <c r="A1" s="64" t="str">
        <f>'[2]2'!A1</f>
        <v xml:space="preserve">Naziv investicionog fonda: </v>
      </c>
      <c r="C1" s="112" t="s">
        <v>842</v>
      </c>
    </row>
    <row r="2" spans="1:6" x14ac:dyDescent="0.2">
      <c r="A2" s="64" t="str">
        <f>'[2]2'!A2</f>
        <v xml:space="preserve">Registarski broj investicionog fonda: </v>
      </c>
    </row>
    <row r="3" spans="1:6" x14ac:dyDescent="0.2">
      <c r="A3" s="64" t="str">
        <f>'[2]2'!A3</f>
        <v>Naziv društva za upravljanje investicionim fondom: Društvo za upravljanje investicionim fondovima Kristal invest A.D. Banja Luka</v>
      </c>
    </row>
    <row r="4" spans="1:6" x14ac:dyDescent="0.2">
      <c r="A4" s="64" t="str">
        <f>'[2]2'!A4</f>
        <v>Matični broj društva za upravljanje investicionim fondom: 01935615</v>
      </c>
    </row>
    <row r="5" spans="1:6" x14ac:dyDescent="0.2">
      <c r="A5" s="64" t="str">
        <f>'[2]2'!A5</f>
        <v>JIB društva za upravljanje investicionim fondom: 4400819920004</v>
      </c>
    </row>
    <row r="6" spans="1:6" x14ac:dyDescent="0.2">
      <c r="A6" s="64" t="str">
        <f>'[2]2'!A6</f>
        <v>JIB zatvorenog investicionog fonda: JP-M-6</v>
      </c>
    </row>
    <row r="8" spans="1:6" ht="13.5" customHeight="1" thickBot="1" x14ac:dyDescent="0.25">
      <c r="A8" s="230" t="s">
        <v>766</v>
      </c>
      <c r="B8" s="230"/>
      <c r="C8" s="230"/>
      <c r="D8" s="230"/>
      <c r="E8" s="230"/>
      <c r="F8" s="230"/>
    </row>
    <row r="9" spans="1:6" ht="13.5" customHeight="1" thickBot="1" x14ac:dyDescent="0.25">
      <c r="A9" s="254" t="s">
        <v>912</v>
      </c>
      <c r="B9" s="255"/>
      <c r="C9" s="255"/>
      <c r="D9" s="255"/>
      <c r="E9" s="255"/>
      <c r="F9" s="256"/>
    </row>
    <row r="10" spans="1:6" x14ac:dyDescent="0.2">
      <c r="A10" s="91"/>
      <c r="B10" s="91"/>
      <c r="C10" s="91"/>
      <c r="D10" s="91"/>
      <c r="E10" s="91"/>
      <c r="F10" s="91"/>
    </row>
    <row r="11" spans="1:6" x14ac:dyDescent="0.2">
      <c r="A11" s="64" t="s">
        <v>765</v>
      </c>
    </row>
    <row r="12" spans="1:6" ht="14.25" customHeight="1" x14ac:dyDescent="0.2">
      <c r="A12" s="257" t="s">
        <v>744</v>
      </c>
      <c r="B12" s="257" t="s">
        <v>764</v>
      </c>
      <c r="C12" s="259" t="s">
        <v>763</v>
      </c>
      <c r="D12" s="257" t="s">
        <v>584</v>
      </c>
      <c r="E12" s="257" t="s">
        <v>741</v>
      </c>
      <c r="F12" s="257" t="s">
        <v>740</v>
      </c>
    </row>
    <row r="13" spans="1:6" ht="39" customHeight="1" x14ac:dyDescent="0.2">
      <c r="A13" s="258"/>
      <c r="B13" s="258"/>
      <c r="C13" s="260"/>
      <c r="D13" s="258"/>
      <c r="E13" s="258"/>
      <c r="F13" s="258"/>
    </row>
    <row r="14" spans="1:6" ht="15.75" customHeight="1" x14ac:dyDescent="0.2">
      <c r="A14" s="92">
        <v>1</v>
      </c>
      <c r="B14" s="92">
        <v>2</v>
      </c>
      <c r="C14" s="113">
        <v>3</v>
      </c>
      <c r="D14" s="92">
        <v>4</v>
      </c>
      <c r="E14" s="92">
        <v>5</v>
      </c>
      <c r="F14" s="92">
        <v>6</v>
      </c>
    </row>
    <row r="15" spans="1:6" ht="24.75" customHeight="1" x14ac:dyDescent="0.2">
      <c r="A15" s="114"/>
      <c r="B15" s="94" t="s">
        <v>762</v>
      </c>
      <c r="C15" s="115"/>
      <c r="D15" s="115">
        <v>1979378.5930000001</v>
      </c>
      <c r="E15" s="115">
        <v>2128276.7324999999</v>
      </c>
      <c r="F15" s="115">
        <v>148898.13949999999</v>
      </c>
    </row>
    <row r="16" spans="1:6" ht="24.75" customHeight="1" x14ac:dyDescent="0.2">
      <c r="A16" s="114"/>
      <c r="B16" s="94" t="s">
        <v>495</v>
      </c>
      <c r="C16" s="115"/>
      <c r="D16" s="115">
        <v>1979378.5930000001</v>
      </c>
      <c r="E16" s="115">
        <v>2128276.7324999999</v>
      </c>
      <c r="F16" s="115">
        <v>148898.13949999999</v>
      </c>
    </row>
    <row r="17" spans="1:6" ht="24.75" customHeight="1" x14ac:dyDescent="0.2">
      <c r="A17" s="114"/>
      <c r="B17" s="94" t="s">
        <v>434</v>
      </c>
      <c r="C17" s="115"/>
      <c r="D17" s="115">
        <v>1979378.5930000001</v>
      </c>
      <c r="E17" s="115">
        <v>2128276.7324999999</v>
      </c>
      <c r="F17" s="115">
        <v>148898.13949999999</v>
      </c>
    </row>
    <row r="18" spans="1:6" ht="24.75" customHeight="1" x14ac:dyDescent="0.2">
      <c r="A18" s="114">
        <v>45428</v>
      </c>
      <c r="B18" s="94" t="s">
        <v>480</v>
      </c>
      <c r="C18" s="115">
        <v>1940242</v>
      </c>
      <c r="D18" s="115">
        <v>772216.31599999999</v>
      </c>
      <c r="E18" s="115">
        <v>776096.8</v>
      </c>
      <c r="F18" s="115">
        <v>3880.4839999999999</v>
      </c>
    </row>
    <row r="19" spans="1:6" ht="24.75" customHeight="1" x14ac:dyDescent="0.2">
      <c r="A19" s="114">
        <v>45337</v>
      </c>
      <c r="B19" s="94" t="s">
        <v>470</v>
      </c>
      <c r="C19" s="115">
        <v>51157</v>
      </c>
      <c r="D19" s="115">
        <v>35809.9</v>
      </c>
      <c r="E19" s="115">
        <v>35809.9</v>
      </c>
      <c r="F19" s="115">
        <v>0</v>
      </c>
    </row>
    <row r="20" spans="1:6" ht="24.75" customHeight="1" x14ac:dyDescent="0.2">
      <c r="A20" s="114">
        <v>45352</v>
      </c>
      <c r="B20" s="94" t="s">
        <v>466</v>
      </c>
      <c r="C20" s="115">
        <v>15865</v>
      </c>
      <c r="D20" s="115">
        <v>18449.408500000001</v>
      </c>
      <c r="E20" s="115">
        <v>20148.55</v>
      </c>
      <c r="F20" s="115">
        <v>1699.1415</v>
      </c>
    </row>
    <row r="21" spans="1:6" ht="24.75" customHeight="1" x14ac:dyDescent="0.2">
      <c r="A21" s="114">
        <v>45352</v>
      </c>
      <c r="B21" s="94" t="s">
        <v>466</v>
      </c>
      <c r="C21" s="115">
        <v>57753</v>
      </c>
      <c r="D21" s="115">
        <v>67160.963699999993</v>
      </c>
      <c r="E21" s="115">
        <v>72768.78</v>
      </c>
      <c r="F21" s="115">
        <v>5607.8163000000004</v>
      </c>
    </row>
    <row r="22" spans="1:6" ht="24.75" customHeight="1" x14ac:dyDescent="0.2">
      <c r="A22" s="114">
        <v>45352</v>
      </c>
      <c r="B22" s="94" t="s">
        <v>466</v>
      </c>
      <c r="C22" s="115">
        <v>112586</v>
      </c>
      <c r="D22" s="115">
        <v>130926.2594</v>
      </c>
      <c r="E22" s="115">
        <v>146361.79999999999</v>
      </c>
      <c r="F22" s="115">
        <v>15435.5406</v>
      </c>
    </row>
    <row r="23" spans="1:6" ht="24.75" customHeight="1" x14ac:dyDescent="0.2">
      <c r="A23" s="114">
        <v>45386</v>
      </c>
      <c r="B23" s="94" t="s">
        <v>466</v>
      </c>
      <c r="C23" s="115">
        <v>5000</v>
      </c>
      <c r="D23" s="115">
        <v>5814.5</v>
      </c>
      <c r="E23" s="115">
        <v>6750</v>
      </c>
      <c r="F23" s="115">
        <v>935.5</v>
      </c>
    </row>
    <row r="24" spans="1:6" ht="24.75" customHeight="1" x14ac:dyDescent="0.2">
      <c r="A24" s="114">
        <v>45356</v>
      </c>
      <c r="B24" s="94" t="s">
        <v>466</v>
      </c>
      <c r="C24" s="115">
        <v>4694</v>
      </c>
      <c r="D24" s="115">
        <v>5458.6526000000003</v>
      </c>
      <c r="E24" s="115">
        <v>6665.48</v>
      </c>
      <c r="F24" s="115">
        <v>1206.8273999999999</v>
      </c>
    </row>
    <row r="25" spans="1:6" ht="24.75" customHeight="1" x14ac:dyDescent="0.2">
      <c r="A25" s="114">
        <v>45419</v>
      </c>
      <c r="B25" s="94" t="s">
        <v>466</v>
      </c>
      <c r="C25" s="115">
        <v>840</v>
      </c>
      <c r="D25" s="115">
        <v>976.83600000000001</v>
      </c>
      <c r="E25" s="115">
        <v>1159.2</v>
      </c>
      <c r="F25" s="115">
        <v>182.364</v>
      </c>
    </row>
    <row r="26" spans="1:6" ht="24.75" customHeight="1" x14ac:dyDescent="0.2">
      <c r="A26" s="114">
        <v>45359</v>
      </c>
      <c r="B26" s="94" t="s">
        <v>466</v>
      </c>
      <c r="C26" s="115">
        <v>19635</v>
      </c>
      <c r="D26" s="115">
        <v>22833.541499999999</v>
      </c>
      <c r="E26" s="115">
        <v>26507.25</v>
      </c>
      <c r="F26" s="115">
        <v>3673.7085000000002</v>
      </c>
    </row>
    <row r="27" spans="1:6" ht="24.75" customHeight="1" x14ac:dyDescent="0.2">
      <c r="A27" s="114">
        <v>45420</v>
      </c>
      <c r="B27" s="94" t="s">
        <v>466</v>
      </c>
      <c r="C27" s="115">
        <v>23815</v>
      </c>
      <c r="D27" s="115">
        <v>27694.463500000002</v>
      </c>
      <c r="E27" s="115">
        <v>32864.699999999997</v>
      </c>
      <c r="F27" s="115">
        <v>5170.2365</v>
      </c>
    </row>
    <row r="28" spans="1:6" ht="24.75" customHeight="1" x14ac:dyDescent="0.2">
      <c r="A28" s="114">
        <v>45391</v>
      </c>
      <c r="B28" s="94" t="s">
        <v>466</v>
      </c>
      <c r="C28" s="115">
        <v>44658</v>
      </c>
      <c r="D28" s="115">
        <v>51932.788200000003</v>
      </c>
      <c r="E28" s="115">
        <v>59395.14</v>
      </c>
      <c r="F28" s="115">
        <v>7462.3518000000004</v>
      </c>
    </row>
    <row r="29" spans="1:6" ht="24.75" customHeight="1" x14ac:dyDescent="0.2">
      <c r="A29" s="114">
        <v>45394</v>
      </c>
      <c r="B29" s="94" t="s">
        <v>466</v>
      </c>
      <c r="C29" s="115">
        <v>8000</v>
      </c>
      <c r="D29" s="115">
        <v>9303.2000000000007</v>
      </c>
      <c r="E29" s="115">
        <v>10720</v>
      </c>
      <c r="F29" s="115">
        <v>1416.8</v>
      </c>
    </row>
    <row r="30" spans="1:6" ht="24.75" customHeight="1" x14ac:dyDescent="0.2">
      <c r="A30" s="114">
        <v>45364</v>
      </c>
      <c r="B30" s="94" t="s">
        <v>466</v>
      </c>
      <c r="C30" s="115">
        <v>209</v>
      </c>
      <c r="D30" s="115">
        <v>243.0461</v>
      </c>
      <c r="E30" s="115">
        <v>291.82249999999999</v>
      </c>
      <c r="F30" s="115">
        <v>48.776400000000002</v>
      </c>
    </row>
    <row r="31" spans="1:6" ht="24.75" customHeight="1" x14ac:dyDescent="0.2">
      <c r="A31" s="114">
        <v>45397</v>
      </c>
      <c r="B31" s="94" t="s">
        <v>466</v>
      </c>
      <c r="C31" s="115">
        <v>10331</v>
      </c>
      <c r="D31" s="115">
        <v>12013.919900000001</v>
      </c>
      <c r="E31" s="115">
        <v>13843.54</v>
      </c>
      <c r="F31" s="115">
        <v>1829.6201000000001</v>
      </c>
    </row>
    <row r="32" spans="1:6" ht="24.75" customHeight="1" x14ac:dyDescent="0.2">
      <c r="A32" s="114">
        <v>45398</v>
      </c>
      <c r="B32" s="94" t="s">
        <v>466</v>
      </c>
      <c r="C32" s="115">
        <v>2100</v>
      </c>
      <c r="D32" s="115">
        <v>2442.09</v>
      </c>
      <c r="E32" s="115">
        <v>2814</v>
      </c>
      <c r="F32" s="115">
        <v>371.91</v>
      </c>
    </row>
    <row r="33" spans="1:6" ht="24.75" customHeight="1" x14ac:dyDescent="0.2">
      <c r="A33" s="114">
        <v>45429</v>
      </c>
      <c r="B33" s="94" t="s">
        <v>466</v>
      </c>
      <c r="C33" s="115">
        <v>32000</v>
      </c>
      <c r="D33" s="115">
        <v>37212.800000000003</v>
      </c>
      <c r="E33" s="115">
        <v>45440</v>
      </c>
      <c r="F33" s="115">
        <v>8227.2000000000007</v>
      </c>
    </row>
    <row r="34" spans="1:6" ht="24.75" customHeight="1" x14ac:dyDescent="0.2">
      <c r="A34" s="114">
        <v>45400</v>
      </c>
      <c r="B34" s="94" t="s">
        <v>466</v>
      </c>
      <c r="C34" s="115">
        <v>48513</v>
      </c>
      <c r="D34" s="115">
        <v>56415.767699999997</v>
      </c>
      <c r="E34" s="115">
        <v>65007.42</v>
      </c>
      <c r="F34" s="115">
        <v>8591.6522999999997</v>
      </c>
    </row>
    <row r="35" spans="1:6" ht="24.75" customHeight="1" x14ac:dyDescent="0.2">
      <c r="A35" s="114">
        <v>45370</v>
      </c>
      <c r="B35" s="94" t="s">
        <v>466</v>
      </c>
      <c r="C35" s="115">
        <v>13354</v>
      </c>
      <c r="D35" s="115">
        <v>15529.366599999999</v>
      </c>
      <c r="E35" s="115">
        <v>18027.900000000001</v>
      </c>
      <c r="F35" s="115">
        <v>2498.5333999999998</v>
      </c>
    </row>
    <row r="36" spans="1:6" ht="24.75" customHeight="1" x14ac:dyDescent="0.2">
      <c r="A36" s="114">
        <v>45370</v>
      </c>
      <c r="B36" s="94" t="s">
        <v>466</v>
      </c>
      <c r="C36" s="115">
        <v>3655</v>
      </c>
      <c r="D36" s="115">
        <v>4250.3995000000004</v>
      </c>
      <c r="E36" s="115">
        <v>4934.25</v>
      </c>
      <c r="F36" s="115">
        <v>683.85050000000001</v>
      </c>
    </row>
    <row r="37" spans="1:6" ht="24.75" customHeight="1" x14ac:dyDescent="0.2">
      <c r="A37" s="114">
        <v>45373</v>
      </c>
      <c r="B37" s="94" t="s">
        <v>466</v>
      </c>
      <c r="C37" s="115">
        <v>16515</v>
      </c>
      <c r="D37" s="115">
        <v>19205.2935</v>
      </c>
      <c r="E37" s="115">
        <v>23121</v>
      </c>
      <c r="F37" s="115">
        <v>3915.7064999999998</v>
      </c>
    </row>
    <row r="38" spans="1:6" ht="24.75" customHeight="1" x14ac:dyDescent="0.2">
      <c r="A38" s="114">
        <v>45405</v>
      </c>
      <c r="B38" s="94" t="s">
        <v>466</v>
      </c>
      <c r="C38" s="115">
        <v>21650</v>
      </c>
      <c r="D38" s="115">
        <v>25176.785</v>
      </c>
      <c r="E38" s="115">
        <v>29011</v>
      </c>
      <c r="F38" s="115">
        <v>3834.2150000000001</v>
      </c>
    </row>
    <row r="39" spans="1:6" ht="24.75" customHeight="1" x14ac:dyDescent="0.2">
      <c r="A39" s="114">
        <v>45405</v>
      </c>
      <c r="B39" s="94" t="s">
        <v>466</v>
      </c>
      <c r="C39" s="115">
        <v>193345</v>
      </c>
      <c r="D39" s="115">
        <v>224840.90049999999</v>
      </c>
      <c r="E39" s="115">
        <v>259082.3</v>
      </c>
      <c r="F39" s="115">
        <v>34241.3995</v>
      </c>
    </row>
    <row r="40" spans="1:6" ht="24.75" customHeight="1" x14ac:dyDescent="0.2">
      <c r="A40" s="114">
        <v>45408</v>
      </c>
      <c r="B40" s="94" t="s">
        <v>466</v>
      </c>
      <c r="C40" s="115">
        <v>73</v>
      </c>
      <c r="D40" s="115">
        <v>84.8917</v>
      </c>
      <c r="E40" s="115">
        <v>98.55</v>
      </c>
      <c r="F40" s="115">
        <v>13.658300000000001</v>
      </c>
    </row>
    <row r="41" spans="1:6" ht="24.75" customHeight="1" x14ac:dyDescent="0.2">
      <c r="A41" s="114">
        <v>45350</v>
      </c>
      <c r="B41" s="94" t="s">
        <v>466</v>
      </c>
      <c r="C41" s="115">
        <v>37181</v>
      </c>
      <c r="D41" s="115">
        <v>43237.784899999999</v>
      </c>
      <c r="E41" s="115">
        <v>45360.82</v>
      </c>
      <c r="F41" s="115">
        <v>2123.0351000000001</v>
      </c>
    </row>
    <row r="42" spans="1:6" ht="24.75" customHeight="1" x14ac:dyDescent="0.2">
      <c r="A42" s="114">
        <v>45350</v>
      </c>
      <c r="B42" s="94" t="s">
        <v>466</v>
      </c>
      <c r="C42" s="115">
        <v>44848</v>
      </c>
      <c r="D42" s="115">
        <v>52153.739200000004</v>
      </c>
      <c r="E42" s="115">
        <v>55611.519999999997</v>
      </c>
      <c r="F42" s="115">
        <v>3457.7808</v>
      </c>
    </row>
    <row r="43" spans="1:6" ht="24.75" customHeight="1" x14ac:dyDescent="0.2">
      <c r="A43" s="114">
        <v>45350</v>
      </c>
      <c r="B43" s="94" t="s">
        <v>466</v>
      </c>
      <c r="C43" s="115">
        <v>83364</v>
      </c>
      <c r="D43" s="115">
        <v>96943.995599999995</v>
      </c>
      <c r="E43" s="115">
        <v>100870.44</v>
      </c>
      <c r="F43" s="115">
        <v>3926.4443999999999</v>
      </c>
    </row>
    <row r="44" spans="1:6" ht="24.75" customHeight="1" x14ac:dyDescent="0.2">
      <c r="A44" s="114">
        <v>45379</v>
      </c>
      <c r="B44" s="94" t="s">
        <v>466</v>
      </c>
      <c r="C44" s="115">
        <v>2464</v>
      </c>
      <c r="D44" s="115">
        <v>2865.3856000000001</v>
      </c>
      <c r="E44" s="115">
        <v>3400.32</v>
      </c>
      <c r="F44" s="115">
        <v>534.93439999999998</v>
      </c>
    </row>
    <row r="45" spans="1:6" ht="24.75" customHeight="1" x14ac:dyDescent="0.2">
      <c r="A45" s="114">
        <v>45351</v>
      </c>
      <c r="B45" s="94" t="s">
        <v>466</v>
      </c>
      <c r="C45" s="115">
        <v>33255</v>
      </c>
      <c r="D45" s="115">
        <v>38672.239500000003</v>
      </c>
      <c r="E45" s="115">
        <v>41236.199999999997</v>
      </c>
      <c r="F45" s="115">
        <v>2563.9605000000001</v>
      </c>
    </row>
    <row r="46" spans="1:6" ht="24.75" customHeight="1" x14ac:dyDescent="0.2">
      <c r="A46" s="114">
        <v>45411</v>
      </c>
      <c r="B46" s="94" t="s">
        <v>466</v>
      </c>
      <c r="C46" s="115">
        <v>29927</v>
      </c>
      <c r="D46" s="115">
        <v>34802.1083</v>
      </c>
      <c r="E46" s="115">
        <v>40401.449999999997</v>
      </c>
      <c r="F46" s="115">
        <v>5599.3416999999999</v>
      </c>
    </row>
    <row r="47" spans="1:6" ht="24.75" customHeight="1" x14ac:dyDescent="0.2">
      <c r="A47" s="114">
        <v>45434</v>
      </c>
      <c r="B47" s="94" t="s">
        <v>465</v>
      </c>
      <c r="C47" s="115">
        <v>658845</v>
      </c>
      <c r="D47" s="115">
        <v>164711.25</v>
      </c>
      <c r="E47" s="115">
        <v>184476.6</v>
      </c>
      <c r="F47" s="115">
        <v>19765.349999999999</v>
      </c>
    </row>
    <row r="48" spans="1:6" ht="24.75" customHeight="1" x14ac:dyDescent="0.2">
      <c r="A48" s="114"/>
      <c r="B48" s="94" t="s">
        <v>737</v>
      </c>
      <c r="C48" s="115"/>
      <c r="D48" s="115"/>
      <c r="E48" s="115"/>
      <c r="F48" s="115"/>
    </row>
    <row r="49" spans="1:6" ht="24.75" customHeight="1" x14ac:dyDescent="0.2">
      <c r="A49" s="114"/>
      <c r="B49" s="94" t="s">
        <v>761</v>
      </c>
      <c r="C49" s="115"/>
      <c r="D49" s="115"/>
      <c r="E49" s="115"/>
      <c r="F49" s="115"/>
    </row>
    <row r="50" spans="1:6" ht="24.75" customHeight="1" x14ac:dyDescent="0.2">
      <c r="A50" s="114"/>
      <c r="B50" s="94" t="s">
        <v>442</v>
      </c>
      <c r="C50" s="115"/>
      <c r="D50" s="115"/>
      <c r="E50" s="115"/>
      <c r="F50" s="115"/>
    </row>
    <row r="51" spans="1:6" ht="24.75" customHeight="1" x14ac:dyDescent="0.2">
      <c r="A51" s="114"/>
      <c r="B51" s="94" t="s">
        <v>434</v>
      </c>
      <c r="C51" s="115"/>
      <c r="D51" s="115"/>
      <c r="E51" s="115"/>
      <c r="F51" s="115"/>
    </row>
    <row r="52" spans="1:6" ht="24.75" customHeight="1" x14ac:dyDescent="0.2">
      <c r="A52" s="114"/>
      <c r="B52" s="94" t="s">
        <v>737</v>
      </c>
      <c r="C52" s="115"/>
      <c r="D52" s="115"/>
      <c r="E52" s="115"/>
      <c r="F52" s="115"/>
    </row>
    <row r="53" spans="1:6" ht="24.75" customHeight="1" x14ac:dyDescent="0.2">
      <c r="A53" s="114"/>
      <c r="B53" s="94" t="s">
        <v>761</v>
      </c>
      <c r="C53" s="115"/>
      <c r="D53" s="115"/>
      <c r="E53" s="115"/>
      <c r="F53" s="115"/>
    </row>
    <row r="54" spans="1:6" ht="24.75" customHeight="1" x14ac:dyDescent="0.2">
      <c r="A54" s="114"/>
      <c r="B54" s="94" t="s">
        <v>760</v>
      </c>
      <c r="C54" s="115"/>
      <c r="D54" s="115">
        <v>439350.3</v>
      </c>
      <c r="E54" s="115">
        <v>439350.3</v>
      </c>
      <c r="F54" s="115">
        <v>0</v>
      </c>
    </row>
    <row r="55" spans="1:6" ht="24.75" customHeight="1" x14ac:dyDescent="0.2">
      <c r="A55" s="114"/>
      <c r="B55" s="94" t="s">
        <v>759</v>
      </c>
      <c r="C55" s="115"/>
      <c r="D55" s="115">
        <v>439350.3</v>
      </c>
      <c r="E55" s="115">
        <v>439350.3</v>
      </c>
      <c r="F55" s="115">
        <v>0</v>
      </c>
    </row>
    <row r="56" spans="1:6" ht="24.75" customHeight="1" x14ac:dyDescent="0.2">
      <c r="A56" s="114"/>
      <c r="B56" s="94" t="s">
        <v>758</v>
      </c>
      <c r="C56" s="115"/>
      <c r="D56" s="115">
        <v>439350.3</v>
      </c>
      <c r="E56" s="115">
        <v>439350.3</v>
      </c>
      <c r="F56" s="115">
        <v>0</v>
      </c>
    </row>
    <row r="57" spans="1:6" ht="24.75" customHeight="1" x14ac:dyDescent="0.2">
      <c r="A57" s="114">
        <v>45321</v>
      </c>
      <c r="B57" s="94" t="s">
        <v>569</v>
      </c>
      <c r="C57" s="115">
        <v>80939.7</v>
      </c>
      <c r="D57" s="115">
        <v>80939.7</v>
      </c>
      <c r="E57" s="115">
        <v>80939.7</v>
      </c>
      <c r="F57" s="115">
        <v>0</v>
      </c>
    </row>
    <row r="58" spans="1:6" ht="24.75" customHeight="1" x14ac:dyDescent="0.2">
      <c r="A58" s="114">
        <v>45320</v>
      </c>
      <c r="B58" s="94" t="s">
        <v>838</v>
      </c>
      <c r="C58" s="115">
        <v>56689</v>
      </c>
      <c r="D58" s="115">
        <v>56689</v>
      </c>
      <c r="E58" s="115">
        <v>56689</v>
      </c>
      <c r="F58" s="115">
        <v>0</v>
      </c>
    </row>
    <row r="59" spans="1:6" ht="24.75" customHeight="1" x14ac:dyDescent="0.2">
      <c r="A59" s="114">
        <v>45458</v>
      </c>
      <c r="B59" s="94" t="s">
        <v>568</v>
      </c>
      <c r="C59" s="115">
        <v>500</v>
      </c>
      <c r="D59" s="115">
        <v>500</v>
      </c>
      <c r="E59" s="115">
        <v>500</v>
      </c>
      <c r="F59" s="115">
        <v>0</v>
      </c>
    </row>
    <row r="60" spans="1:6" ht="24.75" customHeight="1" x14ac:dyDescent="0.2">
      <c r="A60" s="114">
        <v>45443</v>
      </c>
      <c r="B60" s="94" t="s">
        <v>567</v>
      </c>
      <c r="C60" s="115">
        <v>283221.59999999998</v>
      </c>
      <c r="D60" s="115">
        <v>283221.59999999998</v>
      </c>
      <c r="E60" s="115">
        <v>283221.59999999998</v>
      </c>
      <c r="F60" s="115">
        <v>0</v>
      </c>
    </row>
    <row r="61" spans="1:6" ht="24.75" customHeight="1" x14ac:dyDescent="0.2">
      <c r="A61" s="114">
        <v>45356</v>
      </c>
      <c r="B61" s="94" t="s">
        <v>565</v>
      </c>
      <c r="C61" s="115">
        <v>18000</v>
      </c>
      <c r="D61" s="115">
        <v>18000</v>
      </c>
      <c r="E61" s="115">
        <v>18000</v>
      </c>
      <c r="F61" s="115">
        <v>0</v>
      </c>
    </row>
    <row r="62" spans="1:6" ht="24.75" customHeight="1" x14ac:dyDescent="0.2">
      <c r="A62" s="114"/>
      <c r="B62" s="94" t="s">
        <v>757</v>
      </c>
      <c r="C62" s="115"/>
      <c r="D62" s="115"/>
      <c r="E62" s="115"/>
      <c r="F62" s="115"/>
    </row>
    <row r="63" spans="1:6" ht="24.75" customHeight="1" x14ac:dyDescent="0.2">
      <c r="A63" s="114"/>
      <c r="B63" s="94" t="s">
        <v>756</v>
      </c>
      <c r="C63" s="115"/>
      <c r="D63" s="115"/>
      <c r="E63" s="115"/>
      <c r="F63" s="115"/>
    </row>
    <row r="64" spans="1:6" ht="24.75" customHeight="1" x14ac:dyDescent="0.2">
      <c r="A64" s="114"/>
      <c r="B64" s="94" t="s">
        <v>755</v>
      </c>
      <c r="C64" s="115"/>
      <c r="D64" s="115"/>
      <c r="E64" s="115"/>
      <c r="F64" s="115"/>
    </row>
    <row r="65" spans="1:6" ht="24.75" customHeight="1" x14ac:dyDescent="0.2">
      <c r="A65" s="114"/>
      <c r="B65" s="94" t="s">
        <v>754</v>
      </c>
      <c r="C65" s="115"/>
      <c r="D65" s="115"/>
      <c r="E65" s="115"/>
      <c r="F65" s="115"/>
    </row>
    <row r="66" spans="1:6" ht="24.75" customHeight="1" x14ac:dyDescent="0.2">
      <c r="A66" s="114"/>
      <c r="B66" s="94" t="s">
        <v>753</v>
      </c>
      <c r="C66" s="115"/>
      <c r="D66" s="115"/>
      <c r="E66" s="115"/>
      <c r="F66" s="115"/>
    </row>
    <row r="67" spans="1:6" ht="24.75" customHeight="1" x14ac:dyDescent="0.2">
      <c r="A67" s="114"/>
      <c r="B67" s="94" t="s">
        <v>752</v>
      </c>
      <c r="C67" s="115"/>
      <c r="D67" s="115"/>
      <c r="E67" s="115"/>
      <c r="F67" s="115"/>
    </row>
    <row r="68" spans="1:6" ht="24.75" customHeight="1" x14ac:dyDescent="0.2">
      <c r="A68" s="114"/>
      <c r="B68" s="94" t="s">
        <v>751</v>
      </c>
      <c r="C68" s="115"/>
      <c r="D68" s="115"/>
      <c r="E68" s="115"/>
      <c r="F68" s="115"/>
    </row>
    <row r="69" spans="1:6" ht="24.75" customHeight="1" x14ac:dyDescent="0.2">
      <c r="A69" s="114"/>
      <c r="B69" s="94" t="s">
        <v>750</v>
      </c>
      <c r="C69" s="115"/>
      <c r="D69" s="115"/>
      <c r="E69" s="115"/>
      <c r="F69" s="115"/>
    </row>
    <row r="70" spans="1:6" ht="24.75" customHeight="1" x14ac:dyDescent="0.2">
      <c r="A70" s="114"/>
      <c r="B70" s="94" t="s">
        <v>749</v>
      </c>
      <c r="C70" s="115"/>
      <c r="D70" s="115"/>
      <c r="E70" s="115"/>
      <c r="F70" s="115"/>
    </row>
    <row r="71" spans="1:6" ht="24.75" customHeight="1" x14ac:dyDescent="0.2">
      <c r="A71" s="114"/>
      <c r="B71" s="94" t="s">
        <v>748</v>
      </c>
      <c r="C71" s="115"/>
      <c r="D71" s="115">
        <v>6284.6992</v>
      </c>
      <c r="E71" s="115">
        <v>121.3365</v>
      </c>
      <c r="F71" s="115">
        <v>-6118.82</v>
      </c>
    </row>
    <row r="72" spans="1:6" ht="24.75" customHeight="1" x14ac:dyDescent="0.2">
      <c r="A72" s="114">
        <v>45316</v>
      </c>
      <c r="B72" s="94" t="s">
        <v>893</v>
      </c>
      <c r="C72" s="115">
        <v>100666</v>
      </c>
      <c r="D72" s="115">
        <v>6284.6992</v>
      </c>
      <c r="E72" s="115">
        <v>121.3365</v>
      </c>
      <c r="F72" s="115">
        <f>F71</f>
        <v>-6118.82</v>
      </c>
    </row>
    <row r="73" spans="1:6" ht="24.75" customHeight="1" x14ac:dyDescent="0.2">
      <c r="A73" s="114"/>
      <c r="B73" s="94" t="s">
        <v>747</v>
      </c>
      <c r="C73" s="115"/>
      <c r="D73" s="115"/>
      <c r="E73" s="115"/>
      <c r="F73" s="115"/>
    </row>
    <row r="74" spans="1:6" ht="24.75" customHeight="1" x14ac:dyDescent="0.2">
      <c r="A74" s="114"/>
      <c r="B74" s="94" t="s">
        <v>746</v>
      </c>
      <c r="C74" s="115"/>
      <c r="D74" s="115">
        <v>2425013.5921999998</v>
      </c>
      <c r="E74" s="115">
        <v>2567748.3689999999</v>
      </c>
      <c r="F74" s="115">
        <f>F15+F71</f>
        <v>142779.31949999998</v>
      </c>
    </row>
    <row r="75" spans="1:6" ht="24.75" customHeight="1" x14ac:dyDescent="0.2">
      <c r="A75" s="114"/>
      <c r="B75" s="94"/>
      <c r="C75" s="115"/>
      <c r="D75" s="115"/>
      <c r="E75" s="115"/>
      <c r="F75" s="115"/>
    </row>
    <row r="76" spans="1:6" ht="39.75" customHeight="1" x14ac:dyDescent="0.2">
      <c r="A76" s="67"/>
      <c r="B76" s="76"/>
      <c r="C76" s="116"/>
      <c r="D76" s="117"/>
      <c r="E76" s="117"/>
      <c r="F76" s="117"/>
    </row>
    <row r="77" spans="1:6" ht="15" customHeight="1" x14ac:dyDescent="0.2">
      <c r="A77" s="64" t="s">
        <v>745</v>
      </c>
      <c r="C77" s="118"/>
      <c r="D77" s="84"/>
      <c r="E77" s="84"/>
      <c r="F77" s="84"/>
    </row>
    <row r="78" spans="1:6" ht="19.5" customHeight="1" x14ac:dyDescent="0.2">
      <c r="A78" s="257" t="s">
        <v>744</v>
      </c>
      <c r="B78" s="257" t="s">
        <v>743</v>
      </c>
      <c r="C78" s="262" t="s">
        <v>742</v>
      </c>
      <c r="D78" s="251" t="s">
        <v>584</v>
      </c>
      <c r="E78" s="251" t="s">
        <v>741</v>
      </c>
      <c r="F78" s="251" t="s">
        <v>740</v>
      </c>
    </row>
    <row r="79" spans="1:6" x14ac:dyDescent="0.2">
      <c r="A79" s="261"/>
      <c r="B79" s="261"/>
      <c r="C79" s="263"/>
      <c r="D79" s="252"/>
      <c r="E79" s="252"/>
      <c r="F79" s="252"/>
    </row>
    <row r="80" spans="1:6" x14ac:dyDescent="0.2">
      <c r="A80" s="258"/>
      <c r="B80" s="258"/>
      <c r="C80" s="264"/>
      <c r="D80" s="253"/>
      <c r="E80" s="253"/>
      <c r="F80" s="253"/>
    </row>
    <row r="81" spans="1:6" x14ac:dyDescent="0.2">
      <c r="A81" s="92">
        <v>1</v>
      </c>
      <c r="B81" s="92">
        <v>2</v>
      </c>
      <c r="C81" s="78">
        <v>3</v>
      </c>
      <c r="D81" s="78">
        <v>4</v>
      </c>
      <c r="E81" s="78">
        <v>5</v>
      </c>
      <c r="F81" s="119">
        <v>6</v>
      </c>
    </row>
    <row r="82" spans="1:6" x14ac:dyDescent="0.2">
      <c r="A82" s="92"/>
      <c r="B82" s="120" t="s">
        <v>739</v>
      </c>
      <c r="C82" s="119" t="s">
        <v>738</v>
      </c>
      <c r="D82" s="121">
        <v>0</v>
      </c>
      <c r="E82" s="121">
        <v>0</v>
      </c>
      <c r="F82" s="121">
        <v>0</v>
      </c>
    </row>
    <row r="83" spans="1:6" ht="13.5" customHeight="1" x14ac:dyDescent="0.2">
      <c r="A83" s="92"/>
      <c r="B83" s="94" t="s">
        <v>495</v>
      </c>
      <c r="C83" s="119" t="s">
        <v>738</v>
      </c>
      <c r="D83" s="121">
        <v>0</v>
      </c>
      <c r="E83" s="121">
        <v>0</v>
      </c>
      <c r="F83" s="121">
        <v>0</v>
      </c>
    </row>
    <row r="84" spans="1:6" ht="16.5" customHeight="1" x14ac:dyDescent="0.2">
      <c r="A84" s="92"/>
      <c r="B84" s="94" t="s">
        <v>434</v>
      </c>
      <c r="C84" s="119" t="s">
        <v>738</v>
      </c>
      <c r="D84" s="121">
        <v>0</v>
      </c>
      <c r="E84" s="121">
        <v>0</v>
      </c>
      <c r="F84" s="121">
        <v>0</v>
      </c>
    </row>
    <row r="85" spans="1:6" ht="18" customHeight="1" x14ac:dyDescent="0.2">
      <c r="A85" s="92"/>
      <c r="B85" s="94" t="s">
        <v>737</v>
      </c>
      <c r="C85" s="119"/>
      <c r="D85" s="121"/>
      <c r="E85" s="121"/>
      <c r="F85" s="121"/>
    </row>
    <row r="86" spans="1:6" x14ac:dyDescent="0.2">
      <c r="A86" s="92"/>
      <c r="B86" s="94" t="s">
        <v>442</v>
      </c>
      <c r="C86" s="119" t="s">
        <v>738</v>
      </c>
      <c r="D86" s="121" t="s">
        <v>738</v>
      </c>
      <c r="E86" s="121" t="s">
        <v>738</v>
      </c>
      <c r="F86" s="121" t="s">
        <v>738</v>
      </c>
    </row>
    <row r="87" spans="1:6" x14ac:dyDescent="0.2">
      <c r="A87" s="92"/>
      <c r="B87" s="94" t="s">
        <v>434</v>
      </c>
      <c r="C87" s="119" t="s">
        <v>738</v>
      </c>
      <c r="D87" s="121" t="s">
        <v>738</v>
      </c>
      <c r="E87" s="121" t="s">
        <v>738</v>
      </c>
      <c r="F87" s="121" t="s">
        <v>738</v>
      </c>
    </row>
    <row r="88" spans="1:6" x14ac:dyDescent="0.2">
      <c r="A88" s="92"/>
      <c r="B88" s="94" t="s">
        <v>737</v>
      </c>
      <c r="C88" s="119"/>
      <c r="D88" s="121"/>
      <c r="E88" s="121"/>
      <c r="F88" s="121"/>
    </row>
    <row r="89" spans="1:6" ht="25.5" customHeight="1" x14ac:dyDescent="0.2">
      <c r="A89" s="77"/>
      <c r="B89" s="94" t="s">
        <v>736</v>
      </c>
      <c r="C89" s="119">
        <v>0</v>
      </c>
      <c r="D89" s="121">
        <v>0</v>
      </c>
      <c r="E89" s="121">
        <v>0</v>
      </c>
      <c r="F89" s="121">
        <v>0</v>
      </c>
    </row>
    <row r="92" spans="1:6" ht="39" customHeight="1" x14ac:dyDescent="0.2">
      <c r="A92" s="64" t="s">
        <v>83</v>
      </c>
      <c r="C92" s="97" t="s">
        <v>721</v>
      </c>
      <c r="E92" s="250" t="s">
        <v>735</v>
      </c>
      <c r="F92" s="250"/>
    </row>
    <row r="93" spans="1:6" x14ac:dyDescent="0.2">
      <c r="A93" s="147" t="s">
        <v>916</v>
      </c>
      <c r="C93" s="98" t="s">
        <v>340</v>
      </c>
      <c r="D93" s="76"/>
      <c r="E93" s="250"/>
      <c r="F93" s="250"/>
    </row>
    <row r="94" spans="1:6" x14ac:dyDescent="0.2">
      <c r="E94" s="236" t="s">
        <v>339</v>
      </c>
      <c r="F94" s="236"/>
    </row>
    <row r="96" spans="1:6" x14ac:dyDescent="0.2">
      <c r="A96" s="234"/>
      <c r="B96" s="234"/>
      <c r="C96" s="234"/>
      <c r="D96" s="234"/>
      <c r="E96" s="234"/>
      <c r="F96" s="234"/>
    </row>
    <row r="98" spans="1:6" x14ac:dyDescent="0.2">
      <c r="A98" s="230"/>
      <c r="B98" s="230"/>
      <c r="C98" s="230"/>
      <c r="D98" s="230"/>
      <c r="E98" s="230"/>
      <c r="F98" s="230"/>
    </row>
    <row r="103" spans="1:6" x14ac:dyDescent="0.2">
      <c r="B103" s="230"/>
      <c r="C103" s="230"/>
      <c r="D103" s="230"/>
      <c r="E103" s="230"/>
    </row>
    <row r="104" spans="1:6" x14ac:dyDescent="0.2">
      <c r="B104" s="230"/>
      <c r="C104" s="230"/>
      <c r="D104" s="230"/>
      <c r="E104" s="230"/>
    </row>
    <row r="105" spans="1:6" x14ac:dyDescent="0.2">
      <c r="B105" s="230"/>
      <c r="C105" s="230"/>
      <c r="D105" s="230"/>
      <c r="E105" s="230"/>
    </row>
  </sheetData>
  <mergeCells count="19">
    <mergeCell ref="F78:F80"/>
    <mergeCell ref="A8:F8"/>
    <mergeCell ref="A9:F9"/>
    <mergeCell ref="A12:A13"/>
    <mergeCell ref="B12:B13"/>
    <mergeCell ref="C12:C13"/>
    <mergeCell ref="D12:D13"/>
    <mergeCell ref="E12:E13"/>
    <mergeCell ref="F12:F13"/>
    <mergeCell ref="A78:A80"/>
    <mergeCell ref="B78:B80"/>
    <mergeCell ref="C78:C80"/>
    <mergeCell ref="D78:D80"/>
    <mergeCell ref="E78:E80"/>
    <mergeCell ref="E92:F93"/>
    <mergeCell ref="E94:F94"/>
    <mergeCell ref="A96:F96"/>
    <mergeCell ref="A98:F98"/>
    <mergeCell ref="B103:E105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0" fitToWidth="2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U66"/>
  <sheetViews>
    <sheetView view="pageBreakPreview" topLeftCell="A46" zoomScaleNormal="100" zoomScaleSheetLayoutView="100" workbookViewId="0">
      <selection activeCell="F74" sqref="F74"/>
    </sheetView>
  </sheetViews>
  <sheetFormatPr defaultColWidth="8" defaultRowHeight="12.75" customHeight="1" x14ac:dyDescent="0.2"/>
  <cols>
    <col min="1" max="1" width="12.7109375" style="64" customWidth="1"/>
    <col min="2" max="2" width="22.85546875" style="85" customWidth="1"/>
    <col min="3" max="3" width="17.42578125" style="64" customWidth="1"/>
    <col min="4" max="4" width="17.28515625" style="64" customWidth="1"/>
    <col min="5" max="5" width="18.28515625" style="64" customWidth="1"/>
    <col min="6" max="7" width="12.5703125" style="64" customWidth="1"/>
    <col min="8" max="8" width="15.140625" style="64" customWidth="1"/>
    <col min="9" max="9" width="11.42578125" style="64" customWidth="1"/>
    <col min="10" max="255" width="9.140625" style="64" customWidth="1"/>
    <col min="256" max="16384" width="8" style="89"/>
  </cols>
  <sheetData>
    <row r="1" spans="1:9" x14ac:dyDescent="0.2">
      <c r="A1" s="64" t="str">
        <f>'[2]2'!A1</f>
        <v xml:space="preserve">Naziv investicionog fonda: </v>
      </c>
      <c r="B1" s="65"/>
      <c r="C1" s="64" t="s">
        <v>842</v>
      </c>
      <c r="D1" s="122"/>
      <c r="E1" s="122"/>
      <c r="F1" s="122"/>
      <c r="G1" s="122"/>
    </row>
    <row r="2" spans="1:9" x14ac:dyDescent="0.2">
      <c r="A2" s="64" t="str">
        <f>'[2]2'!A2</f>
        <v xml:space="preserve">Registarski broj investicionog fonda: </v>
      </c>
      <c r="B2" s="65"/>
      <c r="D2" s="122"/>
      <c r="E2" s="122"/>
      <c r="F2" s="122"/>
      <c r="G2" s="122"/>
    </row>
    <row r="3" spans="1:9" x14ac:dyDescent="0.2">
      <c r="A3" s="64" t="str">
        <f>'[2]2'!A3</f>
        <v>Naziv društva za upravljanje investicionim fondom: Društvo za upravljanje investicionim fondovima Kristal invest A.D. Banja Luka</v>
      </c>
      <c r="B3" s="65"/>
      <c r="D3" s="122"/>
      <c r="E3" s="122"/>
      <c r="F3" s="122"/>
      <c r="G3" s="122"/>
    </row>
    <row r="4" spans="1:9" x14ac:dyDescent="0.2">
      <c r="A4" s="64" t="str">
        <f>'[2]2'!A4</f>
        <v>Matični broj društva za upravljanje investicionim fondom: 01935615</v>
      </c>
      <c r="B4" s="65"/>
      <c r="D4" s="122"/>
      <c r="E4" s="122"/>
      <c r="F4" s="122"/>
      <c r="G4" s="122"/>
    </row>
    <row r="5" spans="1:9" x14ac:dyDescent="0.2">
      <c r="A5" s="64" t="str">
        <f>'[2]2'!A5</f>
        <v>JIB društva za upravljanje investicionim fondom: 4400819920004</v>
      </c>
      <c r="B5" s="65"/>
      <c r="D5" s="122"/>
      <c r="E5" s="122"/>
      <c r="F5" s="122"/>
      <c r="G5" s="122"/>
    </row>
    <row r="6" spans="1:9" x14ac:dyDescent="0.2">
      <c r="A6" s="64" t="str">
        <f>'[2]2'!A6</f>
        <v>JIB zatvorenog investicionog fonda: JP-M-6</v>
      </c>
      <c r="B6" s="65"/>
      <c r="D6" s="122"/>
      <c r="E6" s="122"/>
      <c r="F6" s="122"/>
      <c r="G6" s="122"/>
    </row>
    <row r="7" spans="1:9" x14ac:dyDescent="0.2">
      <c r="B7" s="65"/>
      <c r="D7" s="122"/>
      <c r="E7" s="122"/>
      <c r="F7" s="122"/>
      <c r="G7" s="122"/>
    </row>
    <row r="8" spans="1:9" x14ac:dyDescent="0.2">
      <c r="B8" s="65"/>
      <c r="D8" s="122"/>
      <c r="E8" s="122"/>
      <c r="F8" s="122"/>
      <c r="G8" s="122"/>
    </row>
    <row r="9" spans="1:9" x14ac:dyDescent="0.2">
      <c r="B9" s="65"/>
      <c r="D9" s="122"/>
      <c r="E9" s="122"/>
      <c r="F9" s="122"/>
      <c r="G9" s="122"/>
    </row>
    <row r="10" spans="1:9" x14ac:dyDescent="0.2">
      <c r="A10" s="230" t="s">
        <v>812</v>
      </c>
      <c r="B10" s="230"/>
      <c r="C10" s="230"/>
      <c r="D10" s="230"/>
      <c r="E10" s="230"/>
      <c r="F10" s="230"/>
      <c r="G10" s="230"/>
      <c r="H10" s="230"/>
      <c r="I10" s="230"/>
    </row>
    <row r="11" spans="1:9" x14ac:dyDescent="0.2">
      <c r="A11" s="214" t="s">
        <v>914</v>
      </c>
      <c r="B11" s="230"/>
      <c r="C11" s="230"/>
      <c r="D11" s="230"/>
      <c r="E11" s="230"/>
      <c r="F11" s="230"/>
      <c r="G11" s="230"/>
      <c r="H11" s="230"/>
      <c r="I11" s="230"/>
    </row>
    <row r="12" spans="1:9" x14ac:dyDescent="0.2">
      <c r="A12" s="91"/>
      <c r="B12" s="65"/>
      <c r="C12" s="91"/>
      <c r="D12" s="123"/>
      <c r="E12" s="123"/>
      <c r="F12" s="123"/>
      <c r="G12" s="123"/>
      <c r="H12" s="91"/>
      <c r="I12" s="91"/>
    </row>
    <row r="13" spans="1:9" x14ac:dyDescent="0.2">
      <c r="A13" s="91"/>
      <c r="B13" s="65"/>
      <c r="C13" s="91"/>
      <c r="D13" s="123"/>
      <c r="E13" s="123"/>
      <c r="F13" s="123"/>
      <c r="G13" s="123"/>
      <c r="H13" s="91"/>
      <c r="I13" s="91"/>
    </row>
    <row r="14" spans="1:9" ht="89.25" customHeight="1" x14ac:dyDescent="0.2">
      <c r="A14" s="77" t="s">
        <v>811</v>
      </c>
      <c r="B14" s="77" t="s">
        <v>810</v>
      </c>
      <c r="C14" s="77" t="s">
        <v>713</v>
      </c>
      <c r="D14" s="124" t="s">
        <v>809</v>
      </c>
      <c r="E14" s="124" t="s">
        <v>900</v>
      </c>
      <c r="F14" s="124" t="s">
        <v>808</v>
      </c>
      <c r="G14" s="124" t="s">
        <v>901</v>
      </c>
      <c r="H14" s="77" t="s">
        <v>902</v>
      </c>
      <c r="I14" s="77" t="s">
        <v>903</v>
      </c>
    </row>
    <row r="15" spans="1:9" x14ac:dyDescent="0.2">
      <c r="A15" s="81">
        <v>1</v>
      </c>
      <c r="B15" s="77">
        <v>2</v>
      </c>
      <c r="C15" s="81">
        <v>3</v>
      </c>
      <c r="D15" s="125">
        <v>4</v>
      </c>
      <c r="E15" s="125">
        <v>5</v>
      </c>
      <c r="F15" s="125">
        <v>6</v>
      </c>
      <c r="G15" s="125">
        <v>7</v>
      </c>
      <c r="H15" s="125">
        <v>8</v>
      </c>
      <c r="I15" s="125">
        <v>9</v>
      </c>
    </row>
    <row r="16" spans="1:9" x14ac:dyDescent="0.2">
      <c r="A16" s="126">
        <v>45473</v>
      </c>
      <c r="B16" s="127" t="s">
        <v>807</v>
      </c>
      <c r="C16" s="128">
        <v>7381313.8235999998</v>
      </c>
      <c r="D16" s="128">
        <v>7804318.1634</v>
      </c>
      <c r="E16" s="128">
        <v>0</v>
      </c>
      <c r="F16" s="128">
        <v>0</v>
      </c>
      <c r="G16" s="128">
        <v>2768552.2134000002</v>
      </c>
      <c r="H16" s="128">
        <v>423004.33980000002</v>
      </c>
      <c r="I16" s="128">
        <v>0</v>
      </c>
    </row>
    <row r="17" spans="1:9" x14ac:dyDescent="0.2">
      <c r="A17" s="126">
        <v>45473</v>
      </c>
      <c r="B17" s="127" t="s">
        <v>806</v>
      </c>
      <c r="C17" s="128">
        <v>1373987.7183999999</v>
      </c>
      <c r="D17" s="128">
        <v>1169134.5248</v>
      </c>
      <c r="E17" s="128">
        <v>0</v>
      </c>
      <c r="F17" s="128">
        <v>0</v>
      </c>
      <c r="G17" s="128">
        <v>250186.45910000009</v>
      </c>
      <c r="H17" s="128">
        <v>-204853.1936</v>
      </c>
      <c r="I17" s="128">
        <v>0</v>
      </c>
    </row>
    <row r="18" spans="1:9" x14ac:dyDescent="0.2">
      <c r="A18" s="126">
        <v>45473</v>
      </c>
      <c r="B18" s="127" t="s">
        <v>805</v>
      </c>
      <c r="C18" s="128">
        <v>9016856.8831999991</v>
      </c>
      <c r="D18" s="128">
        <v>8443019.5040000007</v>
      </c>
      <c r="E18" s="128">
        <v>0</v>
      </c>
      <c r="F18" s="128">
        <v>0</v>
      </c>
      <c r="G18" s="128">
        <v>4298638.432</v>
      </c>
      <c r="H18" s="128">
        <v>-573837.37919999997</v>
      </c>
      <c r="I18" s="128">
        <v>0</v>
      </c>
    </row>
    <row r="19" spans="1:9" x14ac:dyDescent="0.2">
      <c r="A19" s="126">
        <v>45473</v>
      </c>
      <c r="B19" s="127" t="s">
        <v>804</v>
      </c>
      <c r="C19" s="128">
        <v>516270.16</v>
      </c>
      <c r="D19" s="128">
        <v>516270.16</v>
      </c>
      <c r="E19" s="128">
        <v>0</v>
      </c>
      <c r="F19" s="128">
        <v>0</v>
      </c>
      <c r="G19" s="128">
        <v>-129067.54</v>
      </c>
      <c r="H19" s="128">
        <v>0</v>
      </c>
      <c r="I19" s="128">
        <v>0</v>
      </c>
    </row>
    <row r="20" spans="1:9" x14ac:dyDescent="0.2">
      <c r="A20" s="126">
        <v>45473</v>
      </c>
      <c r="B20" s="127" t="s">
        <v>803</v>
      </c>
      <c r="C20" s="128">
        <v>506057.3</v>
      </c>
      <c r="D20" s="128">
        <v>506057.3</v>
      </c>
      <c r="E20" s="128">
        <v>0</v>
      </c>
      <c r="F20" s="128">
        <v>0</v>
      </c>
      <c r="G20" s="128">
        <v>109844.22240000003</v>
      </c>
      <c r="H20" s="128">
        <v>0</v>
      </c>
      <c r="I20" s="128">
        <v>0</v>
      </c>
    </row>
    <row r="21" spans="1:9" x14ac:dyDescent="0.2">
      <c r="A21" s="126">
        <v>45473</v>
      </c>
      <c r="B21" s="127" t="s">
        <v>802</v>
      </c>
      <c r="C21" s="128">
        <v>0</v>
      </c>
      <c r="D21" s="128">
        <v>0</v>
      </c>
      <c r="E21" s="128">
        <v>0</v>
      </c>
      <c r="F21" s="128">
        <v>0</v>
      </c>
      <c r="G21" s="128">
        <v>0</v>
      </c>
      <c r="H21" s="128">
        <v>0</v>
      </c>
      <c r="I21" s="128">
        <v>0</v>
      </c>
    </row>
    <row r="22" spans="1:9" x14ac:dyDescent="0.2">
      <c r="A22" s="126">
        <v>45473</v>
      </c>
      <c r="B22" s="127" t="s">
        <v>801</v>
      </c>
      <c r="C22" s="128">
        <v>9723709.2916000001</v>
      </c>
      <c r="D22" s="128">
        <v>10232930.975199999</v>
      </c>
      <c r="E22" s="128">
        <v>0</v>
      </c>
      <c r="F22" s="128">
        <v>0</v>
      </c>
      <c r="G22" s="128">
        <v>2634484.7124000005</v>
      </c>
      <c r="H22" s="128">
        <v>509221.68359999999</v>
      </c>
      <c r="I22" s="128">
        <v>0</v>
      </c>
    </row>
    <row r="23" spans="1:9" x14ac:dyDescent="0.2">
      <c r="A23" s="126">
        <v>45473</v>
      </c>
      <c r="B23" s="127" t="s">
        <v>800</v>
      </c>
      <c r="C23" s="128">
        <v>370255.97477201</v>
      </c>
      <c r="D23" s="128">
        <v>399219.57870000001</v>
      </c>
      <c r="E23" s="128">
        <v>0</v>
      </c>
      <c r="F23" s="128">
        <v>0</v>
      </c>
      <c r="G23" s="128">
        <v>48490.128933889995</v>
      </c>
      <c r="H23" s="128">
        <v>-33746.978775000003</v>
      </c>
      <c r="I23" s="128">
        <v>0</v>
      </c>
    </row>
    <row r="24" spans="1:9" x14ac:dyDescent="0.2">
      <c r="A24" s="126">
        <v>45473</v>
      </c>
      <c r="B24" s="127" t="s">
        <v>799</v>
      </c>
      <c r="C24" s="128">
        <v>236024.91050880001</v>
      </c>
      <c r="D24" s="128">
        <v>153607.12687499999</v>
      </c>
      <c r="E24" s="128">
        <v>0</v>
      </c>
      <c r="F24" s="128">
        <v>0</v>
      </c>
      <c r="G24" s="128">
        <v>-159105.31768162001</v>
      </c>
      <c r="H24" s="128">
        <v>-119553.20789999999</v>
      </c>
      <c r="I24" s="128">
        <v>0</v>
      </c>
    </row>
    <row r="25" spans="1:9" x14ac:dyDescent="0.2">
      <c r="A25" s="126">
        <v>45473</v>
      </c>
      <c r="B25" s="127" t="s">
        <v>894</v>
      </c>
      <c r="C25" s="128">
        <v>529895.86456649995</v>
      </c>
      <c r="D25" s="128">
        <v>542623.77581374999</v>
      </c>
      <c r="E25" s="128">
        <v>0</v>
      </c>
      <c r="F25" s="128">
        <v>0</v>
      </c>
      <c r="G25" s="128">
        <v>12727.91124725</v>
      </c>
      <c r="H25" s="128">
        <v>13569.406026250001</v>
      </c>
      <c r="I25" s="128">
        <v>0</v>
      </c>
    </row>
    <row r="26" spans="1:9" x14ac:dyDescent="0.2">
      <c r="A26" s="126">
        <v>45473</v>
      </c>
      <c r="B26" s="127" t="s">
        <v>798</v>
      </c>
      <c r="C26" s="128">
        <v>93058.391399999993</v>
      </c>
      <c r="D26" s="128">
        <v>94701.2886</v>
      </c>
      <c r="E26" s="128">
        <v>0</v>
      </c>
      <c r="F26" s="128">
        <v>0</v>
      </c>
      <c r="G26" s="128">
        <v>-124742.8374</v>
      </c>
      <c r="H26" s="128">
        <v>1642.8972000000001</v>
      </c>
      <c r="I26" s="128">
        <v>0</v>
      </c>
    </row>
    <row r="27" spans="1:9" x14ac:dyDescent="0.2">
      <c r="A27" s="126">
        <v>45473</v>
      </c>
      <c r="B27" s="127" t="s">
        <v>797</v>
      </c>
      <c r="C27" s="128">
        <v>486792.34925008001</v>
      </c>
      <c r="D27" s="128">
        <v>455092.96070887998</v>
      </c>
      <c r="E27" s="128">
        <v>0</v>
      </c>
      <c r="F27" s="128">
        <v>0</v>
      </c>
      <c r="G27" s="128">
        <v>-527852.73720476998</v>
      </c>
      <c r="H27" s="128">
        <v>-31699.388541200002</v>
      </c>
      <c r="I27" s="128">
        <v>0</v>
      </c>
    </row>
    <row r="28" spans="1:9" x14ac:dyDescent="0.2">
      <c r="A28" s="126">
        <v>45473</v>
      </c>
      <c r="B28" s="127" t="s">
        <v>796</v>
      </c>
      <c r="C28" s="128">
        <v>807581.17855099996</v>
      </c>
      <c r="D28" s="128">
        <v>802114.82928399998</v>
      </c>
      <c r="E28" s="128">
        <v>0</v>
      </c>
      <c r="F28" s="128">
        <v>0</v>
      </c>
      <c r="G28" s="128">
        <v>-210737.17077038722</v>
      </c>
      <c r="H28" s="128">
        <v>-5466.3492669999996</v>
      </c>
      <c r="I28" s="128">
        <v>0</v>
      </c>
    </row>
    <row r="29" spans="1:9" x14ac:dyDescent="0.2">
      <c r="A29" s="126">
        <v>45473</v>
      </c>
      <c r="B29" s="127" t="s">
        <v>795</v>
      </c>
      <c r="C29" s="128">
        <v>303510.58897500002</v>
      </c>
      <c r="D29" s="128">
        <v>339630.85741499998</v>
      </c>
      <c r="E29" s="128">
        <v>0</v>
      </c>
      <c r="F29" s="128">
        <v>0</v>
      </c>
      <c r="G29" s="128">
        <v>-260366.93500499998</v>
      </c>
      <c r="H29" s="128">
        <v>36120.26844</v>
      </c>
      <c r="I29" s="128">
        <v>0</v>
      </c>
    </row>
    <row r="30" spans="1:9" x14ac:dyDescent="0.2">
      <c r="A30" s="126">
        <v>45473</v>
      </c>
      <c r="B30" s="127" t="s">
        <v>794</v>
      </c>
      <c r="C30" s="128">
        <v>274857.87505799998</v>
      </c>
      <c r="D30" s="128">
        <v>259123.613874</v>
      </c>
      <c r="E30" s="128">
        <v>0</v>
      </c>
      <c r="F30" s="128">
        <v>0</v>
      </c>
      <c r="G30" s="128">
        <v>-240509.3925064842</v>
      </c>
      <c r="H30" s="128">
        <v>-15734.261184000001</v>
      </c>
      <c r="I30" s="128">
        <v>0</v>
      </c>
    </row>
    <row r="31" spans="1:9" x14ac:dyDescent="0.2">
      <c r="A31" s="126">
        <v>45473</v>
      </c>
      <c r="B31" s="127" t="s">
        <v>793</v>
      </c>
      <c r="C31" s="128">
        <v>818507.03168000001</v>
      </c>
      <c r="D31" s="128">
        <v>580725.04359999998</v>
      </c>
      <c r="E31" s="128">
        <v>0</v>
      </c>
      <c r="F31" s="128">
        <v>0</v>
      </c>
      <c r="G31" s="128">
        <v>-225418.52166780003</v>
      </c>
      <c r="H31" s="128">
        <v>-237781.98808000001</v>
      </c>
      <c r="I31" s="128">
        <v>0</v>
      </c>
    </row>
    <row r="32" spans="1:9" x14ac:dyDescent="0.2">
      <c r="A32" s="126">
        <v>45473</v>
      </c>
      <c r="B32" s="127" t="s">
        <v>792</v>
      </c>
      <c r="C32" s="128">
        <v>843265.68806700001</v>
      </c>
      <c r="D32" s="128">
        <v>904432.51107000001</v>
      </c>
      <c r="E32" s="128">
        <v>0</v>
      </c>
      <c r="F32" s="128">
        <v>0</v>
      </c>
      <c r="G32" s="128">
        <v>204934.996728</v>
      </c>
      <c r="H32" s="128">
        <v>61166.823002999998</v>
      </c>
      <c r="I32" s="128">
        <v>0</v>
      </c>
    </row>
    <row r="33" spans="1:9" x14ac:dyDescent="0.2">
      <c r="A33" s="126">
        <v>45473</v>
      </c>
      <c r="B33" s="127" t="s">
        <v>861</v>
      </c>
      <c r="C33" s="128">
        <v>191880.61381000001</v>
      </c>
      <c r="D33" s="128">
        <v>202487.07990000001</v>
      </c>
      <c r="E33" s="128">
        <v>0</v>
      </c>
      <c r="F33" s="128">
        <v>0</v>
      </c>
      <c r="G33" s="128">
        <v>11452.373147337295</v>
      </c>
      <c r="H33" s="128">
        <v>10606.46609</v>
      </c>
      <c r="I33" s="128">
        <v>0</v>
      </c>
    </row>
    <row r="34" spans="1:9" x14ac:dyDescent="0.2">
      <c r="A34" s="126">
        <v>45473</v>
      </c>
      <c r="B34" s="127" t="s">
        <v>840</v>
      </c>
      <c r="C34" s="128">
        <v>477778.20729519997</v>
      </c>
      <c r="D34" s="128">
        <v>432853.46462749998</v>
      </c>
      <c r="E34" s="128">
        <v>0</v>
      </c>
      <c r="F34" s="128">
        <v>0</v>
      </c>
      <c r="G34" s="128">
        <v>-175182.71365209998</v>
      </c>
      <c r="H34" s="128">
        <v>-20182.597067499999</v>
      </c>
      <c r="I34" s="128">
        <v>0</v>
      </c>
    </row>
    <row r="35" spans="1:9" x14ac:dyDescent="0.2">
      <c r="A35" s="126">
        <v>45473</v>
      </c>
      <c r="B35" s="127" t="s">
        <v>791</v>
      </c>
      <c r="C35" s="128">
        <v>2703598.5722400001</v>
      </c>
      <c r="D35" s="128">
        <v>2816248.5127500002</v>
      </c>
      <c r="E35" s="128">
        <v>0</v>
      </c>
      <c r="F35" s="128">
        <v>0</v>
      </c>
      <c r="G35" s="128">
        <v>809579.52829519997</v>
      </c>
      <c r="H35" s="128">
        <v>112649.94051</v>
      </c>
      <c r="I35" s="128">
        <v>0</v>
      </c>
    </row>
    <row r="36" spans="1:9" x14ac:dyDescent="0.2">
      <c r="A36" s="126">
        <v>45473</v>
      </c>
      <c r="B36" s="127" t="s">
        <v>790</v>
      </c>
      <c r="C36" s="128">
        <v>191866.92300000001</v>
      </c>
      <c r="D36" s="128">
        <v>229174.38024999999</v>
      </c>
      <c r="E36" s="128">
        <v>0</v>
      </c>
      <c r="F36" s="128">
        <v>0</v>
      </c>
      <c r="G36" s="128">
        <v>109184.20975000001</v>
      </c>
      <c r="H36" s="128">
        <v>37307.457249999999</v>
      </c>
      <c r="I36" s="128">
        <v>0</v>
      </c>
    </row>
    <row r="37" spans="1:9" x14ac:dyDescent="0.2">
      <c r="A37" s="126">
        <v>45473</v>
      </c>
      <c r="B37" s="127" t="s">
        <v>789</v>
      </c>
      <c r="C37" s="128">
        <v>0</v>
      </c>
      <c r="D37" s="128">
        <v>0</v>
      </c>
      <c r="E37" s="128">
        <v>0</v>
      </c>
      <c r="F37" s="128">
        <v>0</v>
      </c>
      <c r="G37" s="128">
        <v>0</v>
      </c>
      <c r="H37" s="128">
        <v>0</v>
      </c>
      <c r="I37" s="128">
        <v>0</v>
      </c>
    </row>
    <row r="38" spans="1:9" x14ac:dyDescent="0.2">
      <c r="A38" s="126">
        <v>45473</v>
      </c>
      <c r="B38" s="127" t="s">
        <v>788</v>
      </c>
      <c r="C38" s="128">
        <v>1117504.6771189501</v>
      </c>
      <c r="D38" s="128">
        <v>1105139.5948000001</v>
      </c>
      <c r="E38" s="128">
        <v>0</v>
      </c>
      <c r="F38" s="128">
        <v>0</v>
      </c>
      <c r="G38" s="128">
        <v>224443.22739665001</v>
      </c>
      <c r="H38" s="128">
        <v>-16577.093922</v>
      </c>
      <c r="I38" s="128">
        <v>0</v>
      </c>
    </row>
    <row r="39" spans="1:9" x14ac:dyDescent="0.2">
      <c r="A39" s="126">
        <v>45473</v>
      </c>
      <c r="B39" s="127" t="s">
        <v>787</v>
      </c>
      <c r="C39" s="128">
        <v>55580.122637280001</v>
      </c>
      <c r="D39" s="128">
        <v>25825.081131840001</v>
      </c>
      <c r="E39" s="128">
        <v>0</v>
      </c>
      <c r="F39" s="128">
        <v>0</v>
      </c>
      <c r="G39" s="128">
        <v>-135083.06516423999</v>
      </c>
      <c r="H39" s="128">
        <v>-17505.59190816</v>
      </c>
      <c r="I39" s="128">
        <v>0</v>
      </c>
    </row>
    <row r="40" spans="1:9" x14ac:dyDescent="0.2">
      <c r="A40" s="126">
        <v>45473</v>
      </c>
      <c r="B40" s="127" t="s">
        <v>786</v>
      </c>
      <c r="C40" s="128">
        <v>1168486.1856249999</v>
      </c>
      <c r="D40" s="128">
        <v>1419565.8618749999</v>
      </c>
      <c r="E40" s="128">
        <v>0</v>
      </c>
      <c r="F40" s="128">
        <v>0</v>
      </c>
      <c r="G40" s="128">
        <v>577483.25537500007</v>
      </c>
      <c r="H40" s="128">
        <v>251079.67624999999</v>
      </c>
      <c r="I40" s="128">
        <v>0</v>
      </c>
    </row>
    <row r="41" spans="1:9" x14ac:dyDescent="0.2">
      <c r="A41" s="126">
        <v>45473</v>
      </c>
      <c r="B41" s="127" t="s">
        <v>785</v>
      </c>
      <c r="C41" s="128">
        <v>239473.20584710821</v>
      </c>
      <c r="D41" s="128">
        <v>285454.386</v>
      </c>
      <c r="E41" s="128">
        <v>0</v>
      </c>
      <c r="F41" s="128">
        <v>0</v>
      </c>
      <c r="G41" s="128">
        <v>-292375.52135239489</v>
      </c>
      <c r="H41" s="128">
        <v>-21845.189817499999</v>
      </c>
      <c r="I41" s="128">
        <v>0</v>
      </c>
    </row>
    <row r="42" spans="1:9" x14ac:dyDescent="0.2">
      <c r="A42" s="126">
        <v>45473</v>
      </c>
      <c r="B42" s="127" t="s">
        <v>784</v>
      </c>
      <c r="C42" s="128">
        <v>554762.68523169996</v>
      </c>
      <c r="D42" s="128">
        <v>569036.98488749994</v>
      </c>
      <c r="E42" s="128">
        <v>0</v>
      </c>
      <c r="F42" s="128">
        <v>0</v>
      </c>
      <c r="G42" s="128">
        <v>27507.208702799999</v>
      </c>
      <c r="H42" s="128">
        <v>3658.6175625000001</v>
      </c>
      <c r="I42" s="128">
        <v>0</v>
      </c>
    </row>
    <row r="43" spans="1:9" x14ac:dyDescent="0.2">
      <c r="A43" s="126">
        <v>45473</v>
      </c>
      <c r="B43" s="127" t="s">
        <v>783</v>
      </c>
      <c r="C43" s="128">
        <v>432326.86850723199</v>
      </c>
      <c r="D43" s="128">
        <v>363402.58059999999</v>
      </c>
      <c r="E43" s="128">
        <v>0</v>
      </c>
      <c r="F43" s="128">
        <v>0</v>
      </c>
      <c r="G43" s="128">
        <v>-230493.44408789449</v>
      </c>
      <c r="H43" s="128">
        <v>-137032.35607499999</v>
      </c>
      <c r="I43" s="128">
        <v>0</v>
      </c>
    </row>
    <row r="44" spans="1:9" x14ac:dyDescent="0.2">
      <c r="A44" s="126">
        <v>45473</v>
      </c>
      <c r="B44" s="127" t="s">
        <v>782</v>
      </c>
      <c r="C44" s="128">
        <v>1868779.8121015499</v>
      </c>
      <c r="D44" s="128">
        <v>1556603.28434875</v>
      </c>
      <c r="E44" s="128">
        <v>0</v>
      </c>
      <c r="F44" s="128">
        <v>0</v>
      </c>
      <c r="G44" s="128">
        <v>-452465.76759499998</v>
      </c>
      <c r="H44" s="128">
        <v>-366568.2668175</v>
      </c>
      <c r="I44" s="128">
        <v>0</v>
      </c>
    </row>
    <row r="45" spans="1:9" x14ac:dyDescent="0.2">
      <c r="A45" s="126">
        <v>45473</v>
      </c>
      <c r="B45" s="127" t="s">
        <v>781</v>
      </c>
      <c r="C45" s="128">
        <v>1832366.3156335617</v>
      </c>
      <c r="D45" s="128">
        <v>2348425.5966575001</v>
      </c>
      <c r="E45" s="128">
        <v>0</v>
      </c>
      <c r="F45" s="128">
        <v>0</v>
      </c>
      <c r="G45" s="128">
        <v>445394.79579876468</v>
      </c>
      <c r="H45" s="128">
        <v>444816.82432750001</v>
      </c>
      <c r="I45" s="128">
        <v>0</v>
      </c>
    </row>
    <row r="46" spans="1:9" x14ac:dyDescent="0.2">
      <c r="A46" s="126">
        <v>45473</v>
      </c>
      <c r="B46" s="127" t="s">
        <v>780</v>
      </c>
      <c r="C46" s="128">
        <v>429429.47532720002</v>
      </c>
      <c r="D46" s="128">
        <v>310074.64409000002</v>
      </c>
      <c r="E46" s="128">
        <v>0</v>
      </c>
      <c r="F46" s="128">
        <v>0</v>
      </c>
      <c r="G46" s="128">
        <v>-27489.386795199985</v>
      </c>
      <c r="H46" s="128">
        <v>-193033.23016000001</v>
      </c>
      <c r="I46" s="128">
        <v>0</v>
      </c>
    </row>
    <row r="47" spans="1:9" x14ac:dyDescent="0.2">
      <c r="A47" s="126">
        <v>45473</v>
      </c>
      <c r="B47" s="127" t="s">
        <v>779</v>
      </c>
      <c r="C47" s="128">
        <v>172120.8520369</v>
      </c>
      <c r="D47" s="128">
        <v>194034.43986000001</v>
      </c>
      <c r="E47" s="128">
        <v>0</v>
      </c>
      <c r="F47" s="128">
        <v>0</v>
      </c>
      <c r="G47" s="128">
        <v>-191751.37828929999</v>
      </c>
      <c r="H47" s="128">
        <v>-22902.671887500001</v>
      </c>
      <c r="I47" s="128">
        <v>0</v>
      </c>
    </row>
    <row r="48" spans="1:9" x14ac:dyDescent="0.2">
      <c r="A48" s="126"/>
      <c r="B48" s="127" t="s">
        <v>778</v>
      </c>
      <c r="C48" s="128">
        <v>44717899.546040073</v>
      </c>
      <c r="D48" s="128">
        <v>45061328.105118722</v>
      </c>
      <c r="E48" s="128">
        <v>0</v>
      </c>
      <c r="F48" s="128">
        <v>0</v>
      </c>
      <c r="G48" s="128">
        <f>SUM(G16:G47)</f>
        <v>9150261.9455027021</v>
      </c>
      <c r="H48" s="128">
        <v>-113475.34414310999</v>
      </c>
      <c r="I48" s="128"/>
    </row>
    <row r="49" spans="1:9" ht="15.95" customHeight="1" x14ac:dyDescent="0.2">
      <c r="A49" s="126"/>
      <c r="B49" s="127" t="s">
        <v>777</v>
      </c>
      <c r="C49" s="128"/>
      <c r="D49" s="128"/>
      <c r="E49" s="128"/>
      <c r="F49" s="128"/>
      <c r="G49" s="128"/>
      <c r="H49" s="128"/>
      <c r="I49" s="128"/>
    </row>
    <row r="50" spans="1:9" ht="15.95" customHeight="1" x14ac:dyDescent="0.2">
      <c r="A50" s="126"/>
      <c r="B50" s="127" t="s">
        <v>776</v>
      </c>
      <c r="C50" s="128"/>
      <c r="D50" s="128"/>
      <c r="E50" s="128"/>
      <c r="F50" s="128"/>
      <c r="G50" s="128"/>
      <c r="H50" s="128"/>
      <c r="I50" s="128"/>
    </row>
    <row r="51" spans="1:9" ht="15.95" customHeight="1" x14ac:dyDescent="0.2">
      <c r="A51" s="126">
        <v>45473</v>
      </c>
      <c r="B51" s="127" t="s">
        <v>775</v>
      </c>
      <c r="C51" s="128">
        <v>410141.11811978888</v>
      </c>
      <c r="D51" s="128">
        <v>410141.11811978888</v>
      </c>
      <c r="E51" s="128">
        <v>-1520.9594199037001</v>
      </c>
      <c r="F51" s="128">
        <v>0</v>
      </c>
      <c r="G51" s="128"/>
      <c r="H51" s="128">
        <v>0</v>
      </c>
      <c r="I51" s="128">
        <v>0</v>
      </c>
    </row>
    <row r="52" spans="1:9" ht="15.95" customHeight="1" x14ac:dyDescent="0.2">
      <c r="A52" s="126">
        <v>45473</v>
      </c>
      <c r="B52" s="127" t="s">
        <v>841</v>
      </c>
      <c r="C52" s="128">
        <v>382759.93719741522</v>
      </c>
      <c r="D52" s="128">
        <v>382759.93719741522</v>
      </c>
      <c r="E52" s="128">
        <v>-1109.5867531356</v>
      </c>
      <c r="F52" s="128">
        <v>0</v>
      </c>
      <c r="G52" s="128"/>
      <c r="H52" s="128">
        <v>0</v>
      </c>
      <c r="I52" s="128">
        <v>0</v>
      </c>
    </row>
    <row r="53" spans="1:9" ht="15.95" customHeight="1" x14ac:dyDescent="0.2">
      <c r="A53" s="126">
        <v>45473</v>
      </c>
      <c r="B53" s="127" t="s">
        <v>774</v>
      </c>
      <c r="C53" s="128">
        <v>204104.41176782851</v>
      </c>
      <c r="D53" s="128">
        <v>204104.41176782851</v>
      </c>
      <c r="E53" s="128">
        <v>7500.0851605444004</v>
      </c>
      <c r="F53" s="128">
        <v>0</v>
      </c>
      <c r="G53" s="128"/>
      <c r="H53" s="128">
        <v>0</v>
      </c>
      <c r="I53" s="128">
        <v>0</v>
      </c>
    </row>
    <row r="54" spans="1:9" ht="15.95" customHeight="1" x14ac:dyDescent="0.2">
      <c r="A54" s="126">
        <v>45473</v>
      </c>
      <c r="B54" s="127" t="s">
        <v>773</v>
      </c>
      <c r="C54" s="128">
        <v>416879.6485090747</v>
      </c>
      <c r="D54" s="128">
        <v>416879.6485090747</v>
      </c>
      <c r="E54" s="128">
        <v>-6898.2121063481</v>
      </c>
      <c r="F54" s="128">
        <v>0</v>
      </c>
      <c r="G54" s="128"/>
      <c r="H54" s="128">
        <v>0</v>
      </c>
      <c r="I54" s="128">
        <v>0</v>
      </c>
    </row>
    <row r="55" spans="1:9" ht="15.95" customHeight="1" x14ac:dyDescent="0.2">
      <c r="A55" s="126">
        <v>45473</v>
      </c>
      <c r="B55" s="127" t="s">
        <v>772</v>
      </c>
      <c r="C55" s="128">
        <v>121528.71199473381</v>
      </c>
      <c r="D55" s="128">
        <v>121528.71199473381</v>
      </c>
      <c r="E55" s="128">
        <v>-1029.0576348592001</v>
      </c>
      <c r="F55" s="128">
        <v>0</v>
      </c>
      <c r="G55" s="128"/>
      <c r="H55" s="128">
        <v>0</v>
      </c>
      <c r="I55" s="128">
        <v>0</v>
      </c>
    </row>
    <row r="56" spans="1:9" ht="15.95" customHeight="1" x14ac:dyDescent="0.2">
      <c r="A56" s="126">
        <v>45473</v>
      </c>
      <c r="B56" s="127" t="s">
        <v>771</v>
      </c>
      <c r="C56" s="128">
        <v>624901.97011201945</v>
      </c>
      <c r="D56" s="128">
        <v>624901.97011201945</v>
      </c>
      <c r="E56" s="128">
        <v>21048.6581940166</v>
      </c>
      <c r="F56" s="128">
        <v>0</v>
      </c>
      <c r="G56" s="128"/>
      <c r="H56" s="128">
        <v>0</v>
      </c>
      <c r="I56" s="128">
        <v>0</v>
      </c>
    </row>
    <row r="57" spans="1:9" ht="15.95" customHeight="1" x14ac:dyDescent="0.2">
      <c r="A57" s="126">
        <v>45473</v>
      </c>
      <c r="B57" s="127" t="s">
        <v>895</v>
      </c>
      <c r="C57" s="128">
        <v>1998759.7448429</v>
      </c>
      <c r="D57" s="128">
        <v>1998759.7448429</v>
      </c>
      <c r="E57" s="128">
        <v>-1201.5224917214</v>
      </c>
      <c r="F57" s="128">
        <v>0</v>
      </c>
      <c r="G57" s="128"/>
      <c r="H57" s="128">
        <v>0</v>
      </c>
      <c r="I57" s="128">
        <v>0</v>
      </c>
    </row>
    <row r="58" spans="1:9" ht="15.95" customHeight="1" x14ac:dyDescent="0.2">
      <c r="A58" s="126"/>
      <c r="B58" s="127" t="s">
        <v>726</v>
      </c>
      <c r="C58" s="128">
        <v>4159075.542543761</v>
      </c>
      <c r="D58" s="128">
        <v>4159075.542543761</v>
      </c>
      <c r="E58" s="128">
        <v>16789.404948593001</v>
      </c>
      <c r="F58" s="128">
        <v>0</v>
      </c>
      <c r="G58" s="128"/>
      <c r="H58" s="128">
        <v>0</v>
      </c>
      <c r="I58" s="128"/>
    </row>
    <row r="59" spans="1:9" ht="15.95" customHeight="1" x14ac:dyDescent="0.2">
      <c r="A59" s="126"/>
      <c r="B59" s="127" t="s">
        <v>770</v>
      </c>
      <c r="C59" s="128"/>
      <c r="D59" s="128"/>
      <c r="E59" s="128"/>
      <c r="F59" s="128"/>
      <c r="G59" s="128"/>
      <c r="H59" s="128"/>
      <c r="I59" s="128"/>
    </row>
    <row r="60" spans="1:9" ht="15.95" customHeight="1" x14ac:dyDescent="0.2">
      <c r="A60" s="126"/>
      <c r="B60" s="127" t="s">
        <v>769</v>
      </c>
      <c r="C60" s="128"/>
      <c r="D60" s="128"/>
      <c r="E60" s="128"/>
      <c r="F60" s="128"/>
      <c r="G60" s="128"/>
      <c r="H60" s="128"/>
      <c r="I60" s="128"/>
    </row>
    <row r="61" spans="1:9" ht="15.95" customHeight="1" x14ac:dyDescent="0.2">
      <c r="A61" s="126"/>
      <c r="B61" s="127" t="s">
        <v>768</v>
      </c>
      <c r="C61" s="128"/>
      <c r="D61" s="128"/>
      <c r="E61" s="128"/>
      <c r="F61" s="128"/>
      <c r="G61" s="128"/>
      <c r="H61" s="128"/>
      <c r="I61" s="128"/>
    </row>
    <row r="62" spans="1:9" ht="15.95" customHeight="1" x14ac:dyDescent="0.2">
      <c r="A62" s="126"/>
      <c r="B62" s="129" t="s">
        <v>767</v>
      </c>
      <c r="C62" s="130">
        <v>48876975.088583834</v>
      </c>
      <c r="D62" s="130">
        <v>49220403.647662483</v>
      </c>
      <c r="E62" s="130">
        <v>16789.404948593001</v>
      </c>
      <c r="F62" s="130">
        <v>0</v>
      </c>
      <c r="G62" s="142">
        <f>G48</f>
        <v>9150261.9455027021</v>
      </c>
      <c r="H62" s="130">
        <v>-113475.34414310999</v>
      </c>
      <c r="I62" s="130">
        <v>0</v>
      </c>
    </row>
    <row r="63" spans="1:9" x14ac:dyDescent="0.2">
      <c r="C63" s="85"/>
      <c r="D63" s="85"/>
      <c r="E63" s="85"/>
      <c r="F63" s="85"/>
      <c r="G63" s="85"/>
      <c r="H63" s="85"/>
      <c r="I63" s="85"/>
    </row>
    <row r="65" spans="1:9" ht="34.5" customHeight="1" x14ac:dyDescent="0.2">
      <c r="A65" s="85" t="s">
        <v>83</v>
      </c>
      <c r="D65" s="66" t="s">
        <v>85</v>
      </c>
      <c r="F65" s="91" t="s">
        <v>84</v>
      </c>
      <c r="G65" s="141"/>
      <c r="H65" s="265" t="s">
        <v>86</v>
      </c>
      <c r="I65" s="265"/>
    </row>
    <row r="66" spans="1:9" ht="27" customHeight="1" x14ac:dyDescent="0.2">
      <c r="A66" s="181" t="s">
        <v>908</v>
      </c>
      <c r="D66" s="86" t="s">
        <v>340</v>
      </c>
      <c r="H66" s="266" t="s">
        <v>339</v>
      </c>
      <c r="I66" s="266"/>
    </row>
  </sheetData>
  <mergeCells count="4">
    <mergeCell ref="A10:I10"/>
    <mergeCell ref="A11:I11"/>
    <mergeCell ref="H65:I65"/>
    <mergeCell ref="H66:I6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31" zoomScaleNormal="100" zoomScaleSheetLayoutView="100" workbookViewId="0">
      <selection activeCell="P39" sqref="P39"/>
    </sheetView>
  </sheetViews>
  <sheetFormatPr defaultColWidth="8" defaultRowHeight="12.75" customHeight="1" x14ac:dyDescent="0.2"/>
  <cols>
    <col min="1" max="1" width="6" style="131" hidden="1" customWidth="1"/>
    <col min="2" max="2" width="7.5703125" style="131" customWidth="1"/>
    <col min="3" max="3" width="9.140625" style="131" customWidth="1"/>
    <col min="4" max="4" width="18.7109375" style="131" customWidth="1"/>
    <col min="5" max="9" width="9.140625" style="131" customWidth="1"/>
    <col min="10" max="10" width="13.85546875" style="131" customWidth="1"/>
    <col min="11" max="11" width="10.85546875" style="131" customWidth="1"/>
    <col min="12" max="12" width="16.85546875" style="131" customWidth="1"/>
    <col min="13" max="13" width="10.28515625" style="131" customWidth="1"/>
    <col min="14" max="256" width="9.140625" style="131" customWidth="1"/>
    <col min="257" max="16384" width="8" style="89"/>
  </cols>
  <sheetData>
    <row r="1" spans="2:12" x14ac:dyDescent="0.2">
      <c r="B1" s="64" t="str">
        <f>'[2]2'!A1</f>
        <v xml:space="preserve">Naziv investicionog fonda: </v>
      </c>
      <c r="E1" s="131" t="s">
        <v>842</v>
      </c>
    </row>
    <row r="2" spans="2:12" x14ac:dyDescent="0.2">
      <c r="B2" s="64" t="str">
        <f>'[2]2'!A2</f>
        <v xml:space="preserve">Registarski broj investicionog fonda: </v>
      </c>
    </row>
    <row r="3" spans="2:12" x14ac:dyDescent="0.2">
      <c r="B3" s="64" t="str">
        <f>'[2]2'!A3</f>
        <v>Naziv društva za upravljanje investicionim fondom: Društvo za upravljanje investicionim fondovima Kristal invest A.D. Banja Luka</v>
      </c>
    </row>
    <row r="4" spans="2:12" x14ac:dyDescent="0.2">
      <c r="B4" s="64" t="str">
        <f>'[2]2'!A4</f>
        <v>Matični broj društva za upravljanje investicionim fondom: 01935615</v>
      </c>
    </row>
    <row r="5" spans="2:12" x14ac:dyDescent="0.2">
      <c r="B5" s="64" t="str">
        <f>'[2]2'!A5</f>
        <v>JIB društva za upravljanje investicionim fondom: 4400819920004</v>
      </c>
    </row>
    <row r="6" spans="2:12" x14ac:dyDescent="0.2">
      <c r="B6" s="64" t="str">
        <f>'[2]2'!A6</f>
        <v>JIB zatvorenog investicionog fonda: JP-M-6</v>
      </c>
    </row>
    <row r="9" spans="2:12" x14ac:dyDescent="0.2">
      <c r="B9" s="276" t="s">
        <v>834</v>
      </c>
      <c r="C9" s="276"/>
      <c r="D9" s="276"/>
      <c r="E9" s="276"/>
      <c r="F9" s="276"/>
      <c r="G9" s="276"/>
      <c r="H9" s="276"/>
      <c r="I9" s="276"/>
      <c r="J9" s="276"/>
      <c r="K9" s="276"/>
      <c r="L9" s="276"/>
    </row>
    <row r="10" spans="2:12" x14ac:dyDescent="0.2">
      <c r="B10" s="292" t="s">
        <v>915</v>
      </c>
      <c r="C10" s="276"/>
      <c r="D10" s="276"/>
      <c r="E10" s="276"/>
      <c r="F10" s="276"/>
      <c r="G10" s="276"/>
      <c r="H10" s="276"/>
      <c r="I10" s="276"/>
      <c r="J10" s="276"/>
      <c r="K10" s="276"/>
      <c r="L10" s="276"/>
    </row>
    <row r="12" spans="2:12" x14ac:dyDescent="0.2">
      <c r="B12" s="285" t="s">
        <v>833</v>
      </c>
      <c r="C12" s="285"/>
      <c r="D12" s="285"/>
      <c r="E12" s="285"/>
      <c r="F12" s="285"/>
      <c r="G12" s="285"/>
      <c r="H12" s="285"/>
      <c r="I12" s="285"/>
      <c r="J12" s="285"/>
      <c r="K12" s="285"/>
      <c r="L12" s="285"/>
    </row>
    <row r="14" spans="2:12" ht="40.5" customHeight="1" x14ac:dyDescent="0.2">
      <c r="B14" s="132" t="s">
        <v>823</v>
      </c>
      <c r="C14" s="286" t="s">
        <v>822</v>
      </c>
      <c r="D14" s="287"/>
      <c r="E14" s="286" t="s">
        <v>505</v>
      </c>
      <c r="F14" s="287"/>
      <c r="G14" s="286" t="s">
        <v>832</v>
      </c>
      <c r="H14" s="287"/>
      <c r="I14" s="286" t="s">
        <v>831</v>
      </c>
      <c r="J14" s="287"/>
      <c r="K14" s="286" t="s">
        <v>830</v>
      </c>
      <c r="L14" s="287"/>
    </row>
    <row r="15" spans="2:12" ht="10.5" customHeight="1" x14ac:dyDescent="0.2">
      <c r="B15" s="133">
        <v>1</v>
      </c>
      <c r="C15" s="273">
        <v>2</v>
      </c>
      <c r="D15" s="275"/>
      <c r="E15" s="273">
        <v>3</v>
      </c>
      <c r="F15" s="275"/>
      <c r="G15" s="273">
        <v>4</v>
      </c>
      <c r="H15" s="275"/>
      <c r="I15" s="273">
        <v>5</v>
      </c>
      <c r="J15" s="275"/>
      <c r="K15" s="273">
        <v>6</v>
      </c>
      <c r="L15" s="275"/>
    </row>
    <row r="16" spans="2:12" x14ac:dyDescent="0.2">
      <c r="B16" s="133" t="s">
        <v>343</v>
      </c>
      <c r="C16" s="267"/>
      <c r="D16" s="269"/>
      <c r="E16" s="290"/>
      <c r="F16" s="291"/>
      <c r="G16" s="283"/>
      <c r="H16" s="284"/>
      <c r="I16" s="283"/>
      <c r="J16" s="284"/>
      <c r="K16" s="283"/>
      <c r="L16" s="284"/>
    </row>
    <row r="17" spans="2:12" x14ac:dyDescent="0.2">
      <c r="B17" s="134"/>
      <c r="C17" s="267" t="s">
        <v>722</v>
      </c>
      <c r="D17" s="269"/>
      <c r="E17" s="290"/>
      <c r="F17" s="291"/>
      <c r="G17" s="283"/>
      <c r="H17" s="284"/>
      <c r="I17" s="283"/>
      <c r="J17" s="284"/>
      <c r="K17" s="283"/>
      <c r="L17" s="284"/>
    </row>
    <row r="18" spans="2:12" x14ac:dyDescent="0.2">
      <c r="C18" s="135"/>
      <c r="D18" s="135"/>
      <c r="E18" s="135"/>
      <c r="F18" s="135"/>
      <c r="G18" s="135"/>
      <c r="H18" s="135"/>
      <c r="I18" s="135"/>
      <c r="J18" s="135"/>
      <c r="K18" s="135"/>
      <c r="L18" s="135"/>
    </row>
    <row r="19" spans="2:12" x14ac:dyDescent="0.2">
      <c r="B19" s="285" t="s">
        <v>896</v>
      </c>
      <c r="C19" s="285"/>
      <c r="D19" s="285"/>
      <c r="E19" s="285"/>
      <c r="F19" s="285"/>
      <c r="G19" s="285"/>
      <c r="H19" s="285"/>
      <c r="I19" s="285"/>
      <c r="J19" s="285"/>
      <c r="K19" s="285"/>
      <c r="L19" s="285"/>
    </row>
    <row r="20" spans="2:12" x14ac:dyDescent="0.2"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2:12" x14ac:dyDescent="0.2">
      <c r="B21" s="267" t="s">
        <v>829</v>
      </c>
      <c r="C21" s="268"/>
      <c r="D21" s="268"/>
      <c r="E21" s="268"/>
      <c r="F21" s="268"/>
      <c r="G21" s="268"/>
      <c r="H21" s="268"/>
      <c r="I21" s="268"/>
      <c r="J21" s="269"/>
    </row>
    <row r="22" spans="2:12" ht="27.75" customHeight="1" x14ac:dyDescent="0.2">
      <c r="B22" s="132" t="s">
        <v>823</v>
      </c>
      <c r="C22" s="286" t="s">
        <v>822</v>
      </c>
      <c r="D22" s="287"/>
      <c r="E22" s="286" t="s">
        <v>828</v>
      </c>
      <c r="F22" s="287"/>
      <c r="G22" s="286" t="s">
        <v>827</v>
      </c>
      <c r="H22" s="287"/>
      <c r="I22" s="286" t="s">
        <v>826</v>
      </c>
      <c r="J22" s="287"/>
    </row>
    <row r="23" spans="2:12" ht="10.5" customHeight="1" x14ac:dyDescent="0.2">
      <c r="B23" s="133">
        <v>1</v>
      </c>
      <c r="C23" s="273">
        <v>2</v>
      </c>
      <c r="D23" s="275"/>
      <c r="E23" s="273">
        <v>3</v>
      </c>
      <c r="F23" s="275"/>
      <c r="G23" s="273">
        <v>4</v>
      </c>
      <c r="H23" s="275"/>
      <c r="I23" s="273">
        <v>5</v>
      </c>
      <c r="J23" s="275"/>
    </row>
    <row r="24" spans="2:12" x14ac:dyDescent="0.2">
      <c r="B24" s="133" t="s">
        <v>343</v>
      </c>
      <c r="C24" s="267"/>
      <c r="D24" s="269"/>
      <c r="E24" s="290"/>
      <c r="F24" s="291"/>
      <c r="G24" s="267"/>
      <c r="H24" s="269"/>
      <c r="I24" s="283"/>
      <c r="J24" s="284"/>
    </row>
    <row r="25" spans="2:12" x14ac:dyDescent="0.2">
      <c r="B25" s="133"/>
      <c r="C25" s="288" t="s">
        <v>825</v>
      </c>
      <c r="D25" s="289"/>
      <c r="E25" s="290"/>
      <c r="F25" s="291"/>
      <c r="G25" s="267"/>
      <c r="H25" s="269"/>
      <c r="I25" s="283"/>
      <c r="J25" s="284"/>
    </row>
    <row r="26" spans="2:12" x14ac:dyDescent="0.2">
      <c r="B26" s="267" t="s">
        <v>824</v>
      </c>
      <c r="C26" s="268"/>
      <c r="D26" s="268"/>
      <c r="E26" s="268"/>
      <c r="F26" s="268"/>
      <c r="G26" s="268"/>
      <c r="H26" s="268"/>
      <c r="I26" s="268"/>
      <c r="J26" s="269"/>
    </row>
    <row r="27" spans="2:12" ht="24.75" customHeight="1" x14ac:dyDescent="0.2">
      <c r="B27" s="132" t="s">
        <v>823</v>
      </c>
      <c r="C27" s="286" t="s">
        <v>822</v>
      </c>
      <c r="D27" s="287"/>
      <c r="E27" s="286" t="s">
        <v>821</v>
      </c>
      <c r="F27" s="287"/>
      <c r="G27" s="286" t="s">
        <v>820</v>
      </c>
      <c r="H27" s="287"/>
      <c r="I27" s="286" t="s">
        <v>819</v>
      </c>
      <c r="J27" s="287"/>
    </row>
    <row r="28" spans="2:12" x14ac:dyDescent="0.2">
      <c r="B28" s="133" t="s">
        <v>343</v>
      </c>
      <c r="C28" s="267"/>
      <c r="D28" s="269"/>
      <c r="E28" s="283"/>
      <c r="F28" s="284"/>
      <c r="G28" s="273"/>
      <c r="H28" s="275"/>
      <c r="I28" s="283"/>
      <c r="J28" s="284"/>
    </row>
    <row r="29" spans="2:12" x14ac:dyDescent="0.2">
      <c r="B29" s="133"/>
      <c r="C29" s="288" t="s">
        <v>818</v>
      </c>
      <c r="D29" s="289"/>
      <c r="E29" s="283"/>
      <c r="F29" s="284"/>
      <c r="G29" s="273"/>
      <c r="H29" s="275"/>
      <c r="I29" s="283"/>
      <c r="J29" s="284"/>
    </row>
    <row r="30" spans="2:12" x14ac:dyDescent="0.2">
      <c r="B30" s="267" t="s">
        <v>817</v>
      </c>
      <c r="C30" s="268"/>
      <c r="D30" s="269"/>
      <c r="E30" s="283"/>
      <c r="F30" s="284"/>
      <c r="G30" s="273"/>
      <c r="H30" s="275"/>
      <c r="I30" s="283"/>
      <c r="J30" s="284"/>
    </row>
    <row r="31" spans="2:12" ht="27" customHeight="1" x14ac:dyDescent="0.2"/>
    <row r="32" spans="2:12" x14ac:dyDescent="0.2">
      <c r="B32" s="285" t="s">
        <v>897</v>
      </c>
      <c r="C32" s="285"/>
      <c r="D32" s="285"/>
      <c r="E32" s="285"/>
      <c r="F32" s="285"/>
      <c r="G32" s="285"/>
      <c r="H32" s="285"/>
      <c r="I32" s="285"/>
      <c r="J32" s="285"/>
      <c r="K32" s="285"/>
    </row>
    <row r="34" spans="2:12" ht="21" customHeight="1" x14ac:dyDescent="0.2">
      <c r="B34" s="277" t="s">
        <v>816</v>
      </c>
      <c r="C34" s="278"/>
      <c r="D34" s="278"/>
      <c r="E34" s="279"/>
      <c r="F34" s="277" t="s">
        <v>815</v>
      </c>
      <c r="G34" s="278"/>
      <c r="H34" s="279"/>
      <c r="I34" s="277" t="s">
        <v>814</v>
      </c>
      <c r="J34" s="278"/>
      <c r="K34" s="279"/>
    </row>
    <row r="35" spans="2:12" x14ac:dyDescent="0.2">
      <c r="B35" s="280"/>
      <c r="C35" s="281"/>
      <c r="D35" s="281"/>
      <c r="E35" s="282"/>
      <c r="F35" s="270"/>
      <c r="G35" s="271"/>
      <c r="H35" s="272"/>
      <c r="I35" s="267"/>
      <c r="J35" s="268"/>
      <c r="K35" s="269"/>
    </row>
    <row r="36" spans="2:12" x14ac:dyDescent="0.2">
      <c r="B36" s="267" t="s">
        <v>813</v>
      </c>
      <c r="C36" s="268"/>
      <c r="D36" s="268"/>
      <c r="E36" s="269"/>
      <c r="F36" s="270">
        <v>821522.61</v>
      </c>
      <c r="G36" s="271"/>
      <c r="H36" s="272"/>
      <c r="I36" s="273" t="s">
        <v>898</v>
      </c>
      <c r="J36" s="274"/>
      <c r="K36" s="275"/>
    </row>
    <row r="37" spans="2:12" x14ac:dyDescent="0.2">
      <c r="B37" s="97"/>
      <c r="C37" s="97"/>
      <c r="D37" s="97" t="s">
        <v>722</v>
      </c>
      <c r="E37" s="97"/>
      <c r="F37" s="97"/>
      <c r="G37" s="97"/>
      <c r="H37" s="140">
        <f>SUM(F35:F36)</f>
        <v>821522.61</v>
      </c>
      <c r="I37" s="97"/>
      <c r="J37" s="97"/>
      <c r="K37" s="97"/>
      <c r="L37" s="97"/>
    </row>
    <row r="38" spans="2:12" x14ac:dyDescent="0.2"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2:12" ht="31.5" customHeight="1" x14ac:dyDescent="0.2">
      <c r="B39" s="97" t="s">
        <v>83</v>
      </c>
      <c r="C39" s="97"/>
      <c r="D39" s="97"/>
      <c r="E39" s="97"/>
      <c r="F39" s="276" t="s">
        <v>85</v>
      </c>
      <c r="G39" s="276"/>
      <c r="H39" s="97"/>
      <c r="I39" s="97" t="s">
        <v>84</v>
      </c>
      <c r="J39" s="242" t="s">
        <v>86</v>
      </c>
      <c r="K39" s="242"/>
      <c r="L39" s="242"/>
    </row>
    <row r="40" spans="2:12" ht="36" customHeight="1" x14ac:dyDescent="0.2">
      <c r="B40" s="195" t="s">
        <v>908</v>
      </c>
      <c r="C40" s="97"/>
      <c r="D40" s="97"/>
      <c r="E40" s="97"/>
      <c r="F40" s="249" t="s">
        <v>340</v>
      </c>
      <c r="G40" s="249"/>
      <c r="H40" s="97"/>
      <c r="I40" s="97"/>
      <c r="J40" s="249" t="s">
        <v>339</v>
      </c>
      <c r="K40" s="249"/>
      <c r="L40" s="249"/>
    </row>
    <row r="41" spans="2:12" x14ac:dyDescent="0.2"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2:12" x14ac:dyDescent="0.2"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2:12" x14ac:dyDescent="0.2"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2:12" x14ac:dyDescent="0.2"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2:12" x14ac:dyDescent="0.2">
      <c r="B45" s="97"/>
      <c r="C45" s="97"/>
      <c r="D45" s="97"/>
      <c r="E45" s="97"/>
      <c r="F45" s="136"/>
      <c r="G45" s="136"/>
      <c r="H45" s="136"/>
      <c r="I45" s="135"/>
      <c r="J45" s="135"/>
      <c r="K45" s="135"/>
    </row>
    <row r="46" spans="2:12" x14ac:dyDescent="0.2">
      <c r="C46" s="137"/>
    </row>
    <row r="48" spans="2:12" x14ac:dyDescent="0.2">
      <c r="C48" s="230"/>
      <c r="D48" s="230"/>
      <c r="E48" s="230"/>
      <c r="F48" s="230"/>
    </row>
    <row r="49" spans="3:6" x14ac:dyDescent="0.2">
      <c r="C49" s="230"/>
      <c r="D49" s="230"/>
      <c r="E49" s="230"/>
      <c r="F49" s="230"/>
    </row>
    <row r="50" spans="3:6" x14ac:dyDescent="0.2">
      <c r="C50" s="230"/>
      <c r="D50" s="230"/>
      <c r="E50" s="230"/>
      <c r="F50" s="230"/>
    </row>
    <row r="82" spans="10:12" x14ac:dyDescent="0.2">
      <c r="J82" s="138"/>
      <c r="K82" s="138"/>
    </row>
    <row r="83" spans="10:12" x14ac:dyDescent="0.2">
      <c r="J83" s="138"/>
      <c r="K83" s="138"/>
    </row>
    <row r="84" spans="10:12" x14ac:dyDescent="0.2">
      <c r="L84" s="138"/>
    </row>
    <row r="85" spans="10:12" x14ac:dyDescent="0.2">
      <c r="L85" s="138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workbookViewId="0">
      <selection activeCell="C55" sqref="C55"/>
    </sheetView>
  </sheetViews>
  <sheetFormatPr defaultRowHeight="15" x14ac:dyDescent="0.25"/>
  <cols>
    <col min="1" max="1" width="14.85546875" style="23" customWidth="1"/>
    <col min="2" max="2" width="54.140625" style="42" customWidth="1"/>
    <col min="3" max="4" width="9.140625" style="23"/>
    <col min="5" max="5" width="13.7109375" style="23" bestFit="1" customWidth="1"/>
    <col min="6" max="6" width="11.42578125" style="23" customWidth="1"/>
    <col min="7" max="16384" width="9.140625" style="23"/>
  </cols>
  <sheetData>
    <row r="1" spans="1:6" ht="39" x14ac:dyDescent="0.25">
      <c r="A1" s="31" t="s">
        <v>87</v>
      </c>
      <c r="B1" s="30" t="s">
        <v>842</v>
      </c>
      <c r="C1" s="146"/>
      <c r="D1" s="1"/>
      <c r="E1" s="1"/>
    </row>
    <row r="2" spans="1:6" x14ac:dyDescent="0.25">
      <c r="A2" s="1" t="s">
        <v>88</v>
      </c>
      <c r="B2" s="1"/>
      <c r="C2" s="146"/>
      <c r="D2" s="1"/>
      <c r="E2" s="1"/>
    </row>
    <row r="3" spans="1:6" x14ac:dyDescent="0.25">
      <c r="A3" s="1" t="s">
        <v>89</v>
      </c>
      <c r="B3" s="1"/>
      <c r="C3" s="146"/>
      <c r="D3" s="1"/>
      <c r="E3" s="1"/>
    </row>
    <row r="4" spans="1:6" x14ac:dyDescent="0.25">
      <c r="A4" s="1" t="s">
        <v>90</v>
      </c>
      <c r="B4" s="1"/>
      <c r="C4" s="146"/>
      <c r="D4" s="1"/>
      <c r="E4" s="1"/>
    </row>
    <row r="5" spans="1:6" x14ac:dyDescent="0.25">
      <c r="A5" s="1" t="s">
        <v>91</v>
      </c>
      <c r="B5" s="1"/>
      <c r="C5" s="146"/>
      <c r="D5" s="1"/>
      <c r="E5" s="1"/>
    </row>
    <row r="6" spans="1:6" x14ac:dyDescent="0.25">
      <c r="A6" s="1" t="s">
        <v>337</v>
      </c>
      <c r="B6" s="1"/>
      <c r="C6" s="146"/>
      <c r="D6" s="1"/>
      <c r="E6" s="1"/>
    </row>
    <row r="7" spans="1:6" x14ac:dyDescent="0.25">
      <c r="A7" s="146"/>
      <c r="B7" s="1"/>
      <c r="C7" s="1"/>
      <c r="D7" s="1"/>
      <c r="E7" s="1"/>
    </row>
    <row r="8" spans="1:6" x14ac:dyDescent="0.25">
      <c r="A8" s="146"/>
      <c r="B8" s="146" t="s">
        <v>98</v>
      </c>
      <c r="C8" s="3"/>
      <c r="D8" s="1"/>
      <c r="E8" s="1"/>
    </row>
    <row r="9" spans="1:6" x14ac:dyDescent="0.25">
      <c r="A9" s="146"/>
      <c r="B9" s="146" t="s">
        <v>95</v>
      </c>
      <c r="C9" s="3"/>
      <c r="D9" s="1"/>
      <c r="E9" s="1"/>
    </row>
    <row r="10" spans="1:6" x14ac:dyDescent="0.25">
      <c r="A10" s="146"/>
      <c r="B10" s="146" t="s">
        <v>911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38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39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39" t="s">
        <v>172</v>
      </c>
      <c r="C15" s="24"/>
      <c r="D15" s="26">
        <v>201</v>
      </c>
      <c r="E15" s="21">
        <f>E16+E17+E18+E19</f>
        <v>528533</v>
      </c>
      <c r="F15" s="21">
        <v>1345590</v>
      </c>
    </row>
    <row r="16" spans="1:6" x14ac:dyDescent="0.25">
      <c r="A16" s="25">
        <v>700</v>
      </c>
      <c r="B16" s="39" t="s">
        <v>173</v>
      </c>
      <c r="C16" s="26" t="s">
        <v>855</v>
      </c>
      <c r="D16" s="26">
        <v>202</v>
      </c>
      <c r="E16" s="21">
        <v>459497</v>
      </c>
      <c r="F16" s="21">
        <v>1286292</v>
      </c>
    </row>
    <row r="17" spans="1:6" x14ac:dyDescent="0.25">
      <c r="A17" s="25">
        <v>701</v>
      </c>
      <c r="B17" s="39" t="s">
        <v>174</v>
      </c>
      <c r="C17" s="26" t="s">
        <v>856</v>
      </c>
      <c r="D17" s="26">
        <v>203</v>
      </c>
      <c r="E17" s="40">
        <v>24433</v>
      </c>
      <c r="F17" s="21">
        <v>39169</v>
      </c>
    </row>
    <row r="18" spans="1:6" ht="30" x14ac:dyDescent="0.25">
      <c r="A18" s="25">
        <v>702</v>
      </c>
      <c r="B18" s="39" t="s">
        <v>175</v>
      </c>
      <c r="C18" s="26" t="s">
        <v>856</v>
      </c>
      <c r="D18" s="26">
        <v>204</v>
      </c>
      <c r="E18" s="27">
        <v>44591</v>
      </c>
      <c r="F18" s="21">
        <v>20129</v>
      </c>
    </row>
    <row r="19" spans="1:6" x14ac:dyDescent="0.25">
      <c r="A19" s="25">
        <v>709</v>
      </c>
      <c r="B19" s="39" t="s">
        <v>176</v>
      </c>
      <c r="C19" s="26"/>
      <c r="D19" s="26">
        <v>205</v>
      </c>
      <c r="E19" s="21">
        <v>12</v>
      </c>
      <c r="F19" s="21"/>
    </row>
    <row r="20" spans="1:6" x14ac:dyDescent="0.25">
      <c r="A20" s="25">
        <v>71</v>
      </c>
      <c r="B20" s="39" t="s">
        <v>177</v>
      </c>
      <c r="C20" s="26" t="s">
        <v>857</v>
      </c>
      <c r="D20" s="26">
        <v>206</v>
      </c>
      <c r="E20" s="21">
        <f>E21</f>
        <v>148898</v>
      </c>
      <c r="F20" s="21">
        <v>466103</v>
      </c>
    </row>
    <row r="21" spans="1:6" ht="30" x14ac:dyDescent="0.25">
      <c r="A21" s="25">
        <v>710</v>
      </c>
      <c r="B21" s="39" t="s">
        <v>313</v>
      </c>
      <c r="C21" s="26" t="s">
        <v>857</v>
      </c>
      <c r="D21" s="26">
        <v>207</v>
      </c>
      <c r="E21" s="21">
        <v>148898</v>
      </c>
      <c r="F21" s="37">
        <v>466044</v>
      </c>
    </row>
    <row r="22" spans="1:6" ht="30" x14ac:dyDescent="0.25">
      <c r="A22" s="25">
        <v>711</v>
      </c>
      <c r="B22" s="39" t="s">
        <v>314</v>
      </c>
      <c r="C22" s="26"/>
      <c r="D22" s="26">
        <v>208</v>
      </c>
      <c r="E22" s="21"/>
      <c r="F22" s="21"/>
    </row>
    <row r="23" spans="1:6" ht="30" x14ac:dyDescent="0.25">
      <c r="A23" s="25">
        <v>712</v>
      </c>
      <c r="B23" s="39" t="s">
        <v>315</v>
      </c>
      <c r="C23" s="26"/>
      <c r="D23" s="26">
        <v>209</v>
      </c>
      <c r="E23" s="21"/>
      <c r="F23" s="21"/>
    </row>
    <row r="24" spans="1:6" x14ac:dyDescent="0.25">
      <c r="A24" s="25">
        <v>713</v>
      </c>
      <c r="B24" s="39" t="s">
        <v>178</v>
      </c>
      <c r="C24" s="26" t="s">
        <v>857</v>
      </c>
      <c r="D24" s="26">
        <v>210</v>
      </c>
      <c r="E24" s="21"/>
      <c r="F24" s="21">
        <v>59</v>
      </c>
    </row>
    <row r="25" spans="1:6" x14ac:dyDescent="0.25">
      <c r="A25" s="25">
        <v>719</v>
      </c>
      <c r="B25" s="39" t="s">
        <v>179</v>
      </c>
      <c r="C25" s="26"/>
      <c r="D25" s="26">
        <v>211</v>
      </c>
      <c r="E25" s="21"/>
      <c r="F25" s="21"/>
    </row>
    <row r="26" spans="1:6" x14ac:dyDescent="0.25">
      <c r="A26" s="25">
        <v>60</v>
      </c>
      <c r="B26" s="39" t="s">
        <v>180</v>
      </c>
      <c r="C26" s="26"/>
      <c r="D26" s="26">
        <v>212</v>
      </c>
      <c r="E26" s="21">
        <f>E27+E28</f>
        <v>980570</v>
      </c>
      <c r="F26" s="21">
        <v>1004934</v>
      </c>
    </row>
    <row r="27" spans="1:6" x14ac:dyDescent="0.25">
      <c r="A27" s="25">
        <v>600</v>
      </c>
      <c r="B27" s="39" t="s">
        <v>181</v>
      </c>
      <c r="C27" s="26" t="s">
        <v>854</v>
      </c>
      <c r="D27" s="26">
        <v>213</v>
      </c>
      <c r="E27" s="21">
        <v>971607</v>
      </c>
      <c r="F27" s="21">
        <v>996942</v>
      </c>
    </row>
    <row r="28" spans="1:6" x14ac:dyDescent="0.25">
      <c r="A28" s="25">
        <v>601</v>
      </c>
      <c r="B28" s="39" t="s">
        <v>182</v>
      </c>
      <c r="C28" s="26" t="s">
        <v>858</v>
      </c>
      <c r="D28" s="26">
        <v>214</v>
      </c>
      <c r="E28" s="21">
        <v>8963</v>
      </c>
      <c r="F28" s="21">
        <v>7992</v>
      </c>
    </row>
    <row r="29" spans="1:6" x14ac:dyDescent="0.25">
      <c r="A29" s="25">
        <v>603</v>
      </c>
      <c r="B29" s="39" t="s">
        <v>183</v>
      </c>
      <c r="C29" s="26"/>
      <c r="D29" s="26">
        <v>215</v>
      </c>
      <c r="E29" s="21"/>
      <c r="F29" s="21"/>
    </row>
    <row r="30" spans="1:6" x14ac:dyDescent="0.25">
      <c r="A30" s="25">
        <v>605</v>
      </c>
      <c r="B30" s="39" t="s">
        <v>184</v>
      </c>
      <c r="C30" s="26"/>
      <c r="D30" s="26">
        <v>216</v>
      </c>
      <c r="E30" s="21"/>
      <c r="F30" s="21"/>
    </row>
    <row r="31" spans="1:6" x14ac:dyDescent="0.25">
      <c r="A31" s="25">
        <v>607</v>
      </c>
      <c r="B31" s="39" t="s">
        <v>185</v>
      </c>
      <c r="C31" s="26"/>
      <c r="D31" s="26">
        <v>217</v>
      </c>
      <c r="E31" s="21"/>
      <c r="F31" s="21"/>
    </row>
    <row r="32" spans="1:6" x14ac:dyDescent="0.25">
      <c r="A32" s="25" t="s">
        <v>31</v>
      </c>
      <c r="B32" s="39" t="s">
        <v>186</v>
      </c>
      <c r="C32" s="26"/>
      <c r="D32" s="26">
        <v>218</v>
      </c>
      <c r="E32" s="21"/>
      <c r="F32" s="21"/>
    </row>
    <row r="33" spans="1:6" x14ac:dyDescent="0.25">
      <c r="A33" s="25">
        <v>61</v>
      </c>
      <c r="B33" s="39" t="s">
        <v>187</v>
      </c>
      <c r="C33" s="26" t="s">
        <v>857</v>
      </c>
      <c r="D33" s="26">
        <v>219</v>
      </c>
      <c r="E33" s="21">
        <f>E34+E37</f>
        <v>6764</v>
      </c>
      <c r="F33" s="21">
        <v>89436.33</v>
      </c>
    </row>
    <row r="34" spans="1:6" ht="30" x14ac:dyDescent="0.25">
      <c r="A34" s="25">
        <v>610</v>
      </c>
      <c r="B34" s="39" t="s">
        <v>316</v>
      </c>
      <c r="C34" s="26" t="s">
        <v>857</v>
      </c>
      <c r="D34" s="26">
        <v>220</v>
      </c>
      <c r="E34" s="21">
        <v>6118</v>
      </c>
      <c r="F34" s="37">
        <v>80047.33</v>
      </c>
    </row>
    <row r="35" spans="1:6" ht="30" x14ac:dyDescent="0.25">
      <c r="A35" s="25">
        <v>611</v>
      </c>
      <c r="B35" s="39" t="s">
        <v>317</v>
      </c>
      <c r="C35" s="26"/>
      <c r="D35" s="26">
        <v>221</v>
      </c>
      <c r="E35" s="21"/>
      <c r="F35" s="21"/>
    </row>
    <row r="36" spans="1:6" ht="30" x14ac:dyDescent="0.25">
      <c r="A36" s="25">
        <v>612</v>
      </c>
      <c r="B36" s="39" t="s">
        <v>318</v>
      </c>
      <c r="C36" s="26"/>
      <c r="D36" s="26">
        <v>222</v>
      </c>
      <c r="E36" s="21"/>
      <c r="F36" s="21"/>
    </row>
    <row r="37" spans="1:6" x14ac:dyDescent="0.25">
      <c r="A37" s="25">
        <v>613</v>
      </c>
      <c r="B37" s="39" t="s">
        <v>188</v>
      </c>
      <c r="C37" s="26" t="s">
        <v>857</v>
      </c>
      <c r="D37" s="26">
        <v>223</v>
      </c>
      <c r="E37" s="21">
        <v>646</v>
      </c>
      <c r="F37" s="21">
        <v>9389</v>
      </c>
    </row>
    <row r="38" spans="1:6" x14ac:dyDescent="0.25">
      <c r="A38" s="25">
        <v>619</v>
      </c>
      <c r="B38" s="39" t="s">
        <v>189</v>
      </c>
      <c r="C38" s="26"/>
      <c r="D38" s="26">
        <v>224</v>
      </c>
      <c r="E38" s="21"/>
      <c r="F38" s="21"/>
    </row>
    <row r="39" spans="1:6" x14ac:dyDescent="0.25">
      <c r="A39" s="25"/>
      <c r="B39" s="39" t="s">
        <v>190</v>
      </c>
      <c r="C39" s="26"/>
      <c r="D39" s="26">
        <v>225</v>
      </c>
      <c r="E39" s="21"/>
      <c r="F39" s="21"/>
    </row>
    <row r="40" spans="1:6" x14ac:dyDescent="0.25">
      <c r="A40" s="25">
        <v>739</v>
      </c>
      <c r="B40" s="39" t="s">
        <v>191</v>
      </c>
      <c r="C40" s="26"/>
      <c r="D40" s="26">
        <v>226</v>
      </c>
      <c r="E40" s="21"/>
      <c r="F40" s="21"/>
    </row>
    <row r="41" spans="1:6" x14ac:dyDescent="0.25">
      <c r="A41" s="25"/>
      <c r="B41" s="39" t="s">
        <v>192</v>
      </c>
      <c r="C41" s="26"/>
      <c r="D41" s="26">
        <v>227</v>
      </c>
      <c r="E41" s="21"/>
      <c r="F41" s="21"/>
    </row>
    <row r="42" spans="1:6" x14ac:dyDescent="0.25">
      <c r="A42" s="25">
        <v>630</v>
      </c>
      <c r="B42" s="39" t="s">
        <v>193</v>
      </c>
      <c r="C42" s="26"/>
      <c r="D42" s="26">
        <v>228</v>
      </c>
      <c r="E42" s="21"/>
      <c r="F42" s="21"/>
    </row>
    <row r="43" spans="1:6" x14ac:dyDescent="0.25">
      <c r="A43" s="25">
        <v>631</v>
      </c>
      <c r="B43" s="39" t="s">
        <v>194</v>
      </c>
      <c r="C43" s="26"/>
      <c r="D43" s="26">
        <v>229</v>
      </c>
      <c r="E43" s="21"/>
      <c r="F43" s="21"/>
    </row>
    <row r="44" spans="1:6" x14ac:dyDescent="0.25">
      <c r="A44" s="25"/>
      <c r="B44" s="39" t="s">
        <v>195</v>
      </c>
      <c r="C44" s="26"/>
      <c r="D44" s="26"/>
      <c r="E44" s="21"/>
      <c r="F44" s="21"/>
    </row>
    <row r="45" spans="1:6" x14ac:dyDescent="0.25">
      <c r="A45" s="25"/>
      <c r="B45" s="39" t="s">
        <v>196</v>
      </c>
      <c r="C45" s="26"/>
      <c r="D45" s="26">
        <v>230</v>
      </c>
      <c r="E45" s="21"/>
      <c r="F45" s="21">
        <v>717322.67</v>
      </c>
    </row>
    <row r="46" spans="1:6" x14ac:dyDescent="0.25">
      <c r="A46" s="25"/>
      <c r="B46" s="39" t="s">
        <v>899</v>
      </c>
      <c r="C46" s="26"/>
      <c r="D46" s="26">
        <v>231</v>
      </c>
      <c r="E46" s="21">
        <f>E26+E33-E15-E20</f>
        <v>309903</v>
      </c>
      <c r="F46" s="21"/>
    </row>
    <row r="47" spans="1:6" x14ac:dyDescent="0.25">
      <c r="A47" s="25"/>
      <c r="B47" s="39" t="s">
        <v>197</v>
      </c>
      <c r="C47" s="26"/>
      <c r="D47" s="26"/>
      <c r="E47" s="21"/>
      <c r="F47" s="21"/>
    </row>
    <row r="48" spans="1:6" x14ac:dyDescent="0.25">
      <c r="A48" s="25"/>
      <c r="B48" s="39" t="s">
        <v>198</v>
      </c>
      <c r="C48" s="26" t="s">
        <v>917</v>
      </c>
      <c r="D48" s="26">
        <v>232</v>
      </c>
      <c r="E48" s="21">
        <f>E49+E51</f>
        <v>16002950</v>
      </c>
      <c r="F48" s="21">
        <v>15791043</v>
      </c>
    </row>
    <row r="49" spans="1:6" ht="45" x14ac:dyDescent="0.25">
      <c r="A49" s="25" t="s">
        <v>32</v>
      </c>
      <c r="B49" s="39" t="s">
        <v>199</v>
      </c>
      <c r="C49" s="26" t="s">
        <v>917</v>
      </c>
      <c r="D49" s="26" t="s">
        <v>38</v>
      </c>
      <c r="E49" s="21">
        <v>14679593</v>
      </c>
      <c r="F49" s="21">
        <v>14121170</v>
      </c>
    </row>
    <row r="50" spans="1:6" ht="45" x14ac:dyDescent="0.25">
      <c r="A50" s="25" t="s">
        <v>33</v>
      </c>
      <c r="B50" s="39" t="s">
        <v>200</v>
      </c>
      <c r="C50" s="26"/>
      <c r="D50" s="26" t="s">
        <v>39</v>
      </c>
      <c r="E50" s="21"/>
      <c r="F50" s="21"/>
    </row>
    <row r="51" spans="1:6" x14ac:dyDescent="0.25">
      <c r="A51" s="25">
        <v>722</v>
      </c>
      <c r="B51" s="39" t="s">
        <v>201</v>
      </c>
      <c r="C51" s="26" t="s">
        <v>917</v>
      </c>
      <c r="D51" s="26">
        <v>235</v>
      </c>
      <c r="E51" s="21">
        <v>1323357</v>
      </c>
      <c r="F51" s="41">
        <v>1669873</v>
      </c>
    </row>
    <row r="52" spans="1:6" x14ac:dyDescent="0.25">
      <c r="A52" s="25">
        <v>723</v>
      </c>
      <c r="B52" s="39" t="s">
        <v>202</v>
      </c>
      <c r="C52" s="26"/>
      <c r="D52" s="26">
        <v>236</v>
      </c>
      <c r="E52" s="21"/>
      <c r="F52" s="21"/>
    </row>
    <row r="53" spans="1:6" ht="30" x14ac:dyDescent="0.25">
      <c r="A53" s="25" t="s">
        <v>34</v>
      </c>
      <c r="B53" s="39" t="s">
        <v>203</v>
      </c>
      <c r="C53" s="26"/>
      <c r="D53" s="26">
        <v>237</v>
      </c>
      <c r="E53" s="21"/>
      <c r="F53" s="21"/>
    </row>
    <row r="54" spans="1:6" x14ac:dyDescent="0.25">
      <c r="A54" s="25">
        <v>729</v>
      </c>
      <c r="B54" s="39" t="s">
        <v>204</v>
      </c>
      <c r="C54" s="26"/>
      <c r="D54" s="26">
        <v>238</v>
      </c>
      <c r="E54" s="21"/>
      <c r="F54" s="21"/>
    </row>
    <row r="55" spans="1:6" x14ac:dyDescent="0.25">
      <c r="A55" s="25"/>
      <c r="B55" s="39" t="s">
        <v>205</v>
      </c>
      <c r="C55" s="26" t="s">
        <v>917</v>
      </c>
      <c r="D55" s="26">
        <v>239</v>
      </c>
      <c r="E55" s="21">
        <f>E56+E58</f>
        <v>15882767</v>
      </c>
      <c r="F55" s="21">
        <v>19095116</v>
      </c>
    </row>
    <row r="56" spans="1:6" ht="45" x14ac:dyDescent="0.25">
      <c r="A56" s="25" t="s">
        <v>35</v>
      </c>
      <c r="B56" s="39" t="s">
        <v>206</v>
      </c>
      <c r="C56" s="26" t="s">
        <v>917</v>
      </c>
      <c r="D56" s="26" t="s">
        <v>40</v>
      </c>
      <c r="E56" s="21">
        <v>14793069</v>
      </c>
      <c r="F56" s="21">
        <v>17247217</v>
      </c>
    </row>
    <row r="57" spans="1:6" ht="45" x14ac:dyDescent="0.25">
      <c r="A57" s="25" t="s">
        <v>36</v>
      </c>
      <c r="B57" s="39" t="s">
        <v>207</v>
      </c>
      <c r="C57" s="26"/>
      <c r="D57" s="26" t="s">
        <v>41</v>
      </c>
      <c r="E57" s="21"/>
      <c r="F57" s="21"/>
    </row>
    <row r="58" spans="1:6" x14ac:dyDescent="0.25">
      <c r="A58" s="25">
        <v>622</v>
      </c>
      <c r="B58" s="39" t="s">
        <v>208</v>
      </c>
      <c r="C58" s="26" t="s">
        <v>917</v>
      </c>
      <c r="D58" s="26">
        <v>242</v>
      </c>
      <c r="E58" s="21">
        <v>1089698</v>
      </c>
      <c r="F58" s="21">
        <v>1847899</v>
      </c>
    </row>
    <row r="59" spans="1:6" x14ac:dyDescent="0.25">
      <c r="A59" s="25">
        <v>623</v>
      </c>
      <c r="B59" s="39" t="s">
        <v>209</v>
      </c>
      <c r="C59" s="26"/>
      <c r="D59" s="26">
        <v>243</v>
      </c>
      <c r="E59" s="21"/>
      <c r="F59" s="21"/>
    </row>
    <row r="60" spans="1:6" ht="30" x14ac:dyDescent="0.25">
      <c r="A60" s="25" t="s">
        <v>37</v>
      </c>
      <c r="B60" s="39" t="s">
        <v>333</v>
      </c>
      <c r="C60" s="26"/>
      <c r="D60" s="26">
        <v>244</v>
      </c>
      <c r="E60" s="21"/>
      <c r="F60" s="21"/>
    </row>
    <row r="61" spans="1:6" ht="30" x14ac:dyDescent="0.25">
      <c r="A61" s="25">
        <v>628</v>
      </c>
      <c r="B61" s="39" t="s">
        <v>334</v>
      </c>
      <c r="C61" s="26"/>
      <c r="D61" s="26">
        <v>245</v>
      </c>
      <c r="E61" s="21"/>
      <c r="F61" s="21"/>
    </row>
    <row r="62" spans="1:6" x14ac:dyDescent="0.25">
      <c r="A62" s="25">
        <v>629</v>
      </c>
      <c r="B62" s="39" t="s">
        <v>210</v>
      </c>
      <c r="C62" s="26"/>
      <c r="D62" s="26">
        <v>246</v>
      </c>
      <c r="E62" s="21"/>
      <c r="F62" s="21"/>
    </row>
    <row r="63" spans="1:6" ht="30" x14ac:dyDescent="0.25">
      <c r="A63" s="25"/>
      <c r="B63" s="39" t="s">
        <v>335</v>
      </c>
      <c r="C63" s="26"/>
      <c r="D63" s="26"/>
      <c r="E63" s="21"/>
      <c r="F63" s="21"/>
    </row>
    <row r="64" spans="1:6" x14ac:dyDescent="0.25">
      <c r="A64" s="25"/>
      <c r="B64" s="39" t="s">
        <v>211</v>
      </c>
      <c r="C64" s="26"/>
      <c r="D64" s="26">
        <v>247</v>
      </c>
      <c r="E64" s="21">
        <f>E48-E55</f>
        <v>120183</v>
      </c>
      <c r="F64" s="21"/>
    </row>
    <row r="65" spans="1:6" x14ac:dyDescent="0.25">
      <c r="A65" s="25"/>
      <c r="B65" s="39" t="s">
        <v>212</v>
      </c>
      <c r="C65" s="26"/>
      <c r="D65" s="26">
        <v>248</v>
      </c>
      <c r="E65" s="21"/>
      <c r="F65" s="21">
        <v>3304073</v>
      </c>
    </row>
    <row r="66" spans="1:6" x14ac:dyDescent="0.25">
      <c r="A66" s="25"/>
      <c r="B66" s="39" t="s">
        <v>319</v>
      </c>
      <c r="C66" s="26"/>
      <c r="D66" s="26"/>
      <c r="E66" s="21"/>
      <c r="F66" s="21"/>
    </row>
    <row r="67" spans="1:6" x14ac:dyDescent="0.25">
      <c r="A67" s="25"/>
      <c r="B67" s="39" t="s">
        <v>213</v>
      </c>
      <c r="C67" s="26"/>
      <c r="D67" s="26">
        <v>249</v>
      </c>
      <c r="E67" s="21"/>
      <c r="F67" s="21"/>
    </row>
    <row r="68" spans="1:6" x14ac:dyDescent="0.25">
      <c r="A68" s="25"/>
      <c r="B68" s="39" t="s">
        <v>214</v>
      </c>
      <c r="C68" s="26"/>
      <c r="D68" s="26">
        <v>250</v>
      </c>
      <c r="E68" s="21">
        <f>E46-E64</f>
        <v>189720</v>
      </c>
      <c r="F68" s="21"/>
    </row>
    <row r="69" spans="1:6" x14ac:dyDescent="0.25">
      <c r="A69" s="25"/>
      <c r="B69" s="39" t="s">
        <v>215</v>
      </c>
      <c r="C69" s="26"/>
      <c r="D69" s="26">
        <v>251</v>
      </c>
      <c r="E69" s="21"/>
      <c r="F69" s="21"/>
    </row>
    <row r="70" spans="1:6" x14ac:dyDescent="0.25">
      <c r="A70" s="25">
        <v>821</v>
      </c>
      <c r="B70" s="39" t="s">
        <v>216</v>
      </c>
      <c r="C70" s="26"/>
      <c r="D70" s="26">
        <v>252</v>
      </c>
      <c r="E70" s="21"/>
      <c r="F70" s="21"/>
    </row>
    <row r="71" spans="1:6" x14ac:dyDescent="0.25">
      <c r="A71" s="25">
        <v>822</v>
      </c>
      <c r="B71" s="39" t="s">
        <v>217</v>
      </c>
      <c r="C71" s="26"/>
      <c r="D71" s="26">
        <v>253</v>
      </c>
      <c r="E71" s="21"/>
      <c r="F71" s="21"/>
    </row>
    <row r="72" spans="1:6" x14ac:dyDescent="0.25">
      <c r="A72" s="25"/>
      <c r="B72" s="39" t="s">
        <v>291</v>
      </c>
      <c r="C72" s="26"/>
      <c r="D72" s="26"/>
      <c r="E72" s="21"/>
      <c r="F72" s="21"/>
    </row>
    <row r="73" spans="1:6" x14ac:dyDescent="0.25">
      <c r="A73" s="25"/>
      <c r="B73" s="39" t="s">
        <v>218</v>
      </c>
      <c r="C73" s="26" t="s">
        <v>859</v>
      </c>
      <c r="D73" s="26">
        <v>254</v>
      </c>
      <c r="E73" s="21"/>
      <c r="F73" s="21"/>
    </row>
    <row r="74" spans="1:6" x14ac:dyDescent="0.25">
      <c r="A74" s="25"/>
      <c r="B74" s="39" t="s">
        <v>219</v>
      </c>
      <c r="C74" s="26"/>
      <c r="D74" s="26">
        <v>255</v>
      </c>
      <c r="E74" s="21">
        <f>E68</f>
        <v>189720</v>
      </c>
      <c r="F74" s="21">
        <v>2586750.33</v>
      </c>
    </row>
    <row r="75" spans="1:6" x14ac:dyDescent="0.25">
      <c r="A75" s="25"/>
      <c r="B75" s="39"/>
      <c r="C75" s="26"/>
      <c r="D75" s="26"/>
      <c r="E75" s="21"/>
      <c r="F75" s="21"/>
    </row>
    <row r="76" spans="1:6" x14ac:dyDescent="0.25">
      <c r="A76" s="25"/>
      <c r="B76" s="39" t="s">
        <v>292</v>
      </c>
      <c r="C76" s="26"/>
      <c r="D76" s="26"/>
      <c r="E76" s="21"/>
      <c r="F76" s="21"/>
    </row>
    <row r="77" spans="1:6" x14ac:dyDescent="0.25">
      <c r="A77" s="25"/>
      <c r="B77" s="39" t="s">
        <v>220</v>
      </c>
      <c r="C77" s="26"/>
      <c r="D77" s="26">
        <v>256</v>
      </c>
      <c r="E77" s="21">
        <f>E78</f>
        <v>-8401</v>
      </c>
      <c r="F77" s="21">
        <v>-41887</v>
      </c>
    </row>
    <row r="78" spans="1:6" ht="30" x14ac:dyDescent="0.25">
      <c r="A78" s="25"/>
      <c r="B78" s="39" t="s">
        <v>221</v>
      </c>
      <c r="C78" s="26"/>
      <c r="D78" s="26">
        <v>257</v>
      </c>
      <c r="E78" s="21">
        <f>E79</f>
        <v>-8401</v>
      </c>
      <c r="F78" s="21">
        <v>-41887</v>
      </c>
    </row>
    <row r="79" spans="1:6" ht="42" customHeight="1" x14ac:dyDescent="0.25">
      <c r="A79" s="28" t="s">
        <v>236</v>
      </c>
      <c r="B79" s="39" t="s">
        <v>222</v>
      </c>
      <c r="C79" s="26"/>
      <c r="D79" s="26" t="s">
        <v>42</v>
      </c>
      <c r="E79" s="21">
        <f>'1'!E80-'1'!F80</f>
        <v>-8401</v>
      </c>
      <c r="F79" s="21">
        <v>-41887</v>
      </c>
    </row>
    <row r="80" spans="1:6" ht="48" customHeight="1" x14ac:dyDescent="0.25">
      <c r="A80" s="28" t="s">
        <v>237</v>
      </c>
      <c r="B80" s="39" t="s">
        <v>223</v>
      </c>
      <c r="C80" s="26"/>
      <c r="D80" s="26">
        <v>259</v>
      </c>
      <c r="E80" s="21"/>
      <c r="F80" s="21"/>
    </row>
    <row r="81" spans="1:6" ht="44.25" customHeight="1" x14ac:dyDescent="0.25">
      <c r="A81" s="28" t="s">
        <v>238</v>
      </c>
      <c r="B81" s="39" t="s">
        <v>224</v>
      </c>
      <c r="C81" s="26"/>
      <c r="D81" s="26">
        <v>260</v>
      </c>
      <c r="E81" s="21"/>
      <c r="F81" s="21"/>
    </row>
    <row r="82" spans="1:6" x14ac:dyDescent="0.25">
      <c r="A82" s="28" t="s">
        <v>239</v>
      </c>
      <c r="B82" s="39" t="s">
        <v>225</v>
      </c>
      <c r="C82" s="26"/>
      <c r="D82" s="26">
        <v>261</v>
      </c>
      <c r="E82" s="21"/>
      <c r="F82" s="21"/>
    </row>
    <row r="83" spans="1:6" ht="30" x14ac:dyDescent="0.25">
      <c r="A83" s="25"/>
      <c r="B83" s="39" t="s">
        <v>226</v>
      </c>
      <c r="C83" s="26"/>
      <c r="D83" s="26">
        <v>262</v>
      </c>
      <c r="E83" s="21"/>
      <c r="F83" s="21"/>
    </row>
    <row r="84" spans="1:6" ht="30" x14ac:dyDescent="0.25">
      <c r="A84" s="28" t="s">
        <v>236</v>
      </c>
      <c r="B84" s="39" t="s">
        <v>227</v>
      </c>
      <c r="C84" s="26"/>
      <c r="D84" s="26" t="s">
        <v>43</v>
      </c>
      <c r="E84" s="21"/>
      <c r="F84" s="21"/>
    </row>
    <row r="85" spans="1:6" ht="30" x14ac:dyDescent="0.25">
      <c r="A85" s="28" t="s">
        <v>238</v>
      </c>
      <c r="B85" s="39" t="s">
        <v>228</v>
      </c>
      <c r="C85" s="26"/>
      <c r="D85" s="26">
        <v>264</v>
      </c>
      <c r="E85" s="21"/>
      <c r="F85" s="21"/>
    </row>
    <row r="86" spans="1:6" x14ac:dyDescent="0.25">
      <c r="A86" s="25" t="s">
        <v>239</v>
      </c>
      <c r="B86" s="39" t="s">
        <v>229</v>
      </c>
      <c r="C86" s="26"/>
      <c r="D86" s="26">
        <v>265</v>
      </c>
      <c r="E86" s="21"/>
      <c r="F86" s="21"/>
    </row>
    <row r="87" spans="1:6" ht="30" x14ac:dyDescent="0.25">
      <c r="A87" s="25"/>
      <c r="B87" s="39" t="s">
        <v>230</v>
      </c>
      <c r="C87" s="26"/>
      <c r="D87" s="26"/>
      <c r="E87" s="21"/>
      <c r="F87" s="21"/>
    </row>
    <row r="88" spans="1:6" x14ac:dyDescent="0.25">
      <c r="A88" s="25"/>
      <c r="B88" s="39" t="s">
        <v>231</v>
      </c>
      <c r="D88" s="26">
        <v>266</v>
      </c>
      <c r="E88" s="21"/>
      <c r="F88" s="21"/>
    </row>
    <row r="89" spans="1:6" x14ac:dyDescent="0.25">
      <c r="A89" s="25"/>
      <c r="B89" s="39" t="s">
        <v>232</v>
      </c>
      <c r="C89" s="26" t="s">
        <v>859</v>
      </c>
      <c r="D89" s="26">
        <v>267</v>
      </c>
      <c r="E89" s="21">
        <f>E74-E77</f>
        <v>198121</v>
      </c>
      <c r="F89" s="21">
        <v>2628637.33</v>
      </c>
    </row>
    <row r="90" spans="1:6" x14ac:dyDescent="0.25">
      <c r="A90" s="25"/>
      <c r="B90" s="39" t="s">
        <v>233</v>
      </c>
      <c r="C90" s="26"/>
      <c r="D90" s="26"/>
      <c r="E90" s="21"/>
      <c r="F90" s="21"/>
    </row>
    <row r="91" spans="1:6" x14ac:dyDescent="0.25">
      <c r="A91" s="25"/>
      <c r="B91" s="39" t="s">
        <v>234</v>
      </c>
      <c r="C91" s="26" t="s">
        <v>859</v>
      </c>
      <c r="D91" s="26">
        <v>268</v>
      </c>
      <c r="E91" s="32">
        <v>-5.1725169472312815E-2</v>
      </c>
      <c r="F91" s="32">
        <v>-0.6918256505591418</v>
      </c>
    </row>
    <row r="92" spans="1:6" x14ac:dyDescent="0.25">
      <c r="A92" s="25"/>
      <c r="B92" s="39" t="s">
        <v>235</v>
      </c>
      <c r="C92" s="24"/>
      <c r="D92" s="24">
        <v>269</v>
      </c>
      <c r="E92" s="32">
        <f>E91</f>
        <v>-5.1725169472312815E-2</v>
      </c>
      <c r="F92" s="32">
        <v>-0.6918256505591418</v>
      </c>
    </row>
    <row r="95" spans="1:6" ht="38.25" customHeight="1" x14ac:dyDescent="0.25">
      <c r="A95" s="4" t="s">
        <v>83</v>
      </c>
      <c r="B95" s="200" t="s">
        <v>85</v>
      </c>
      <c r="C95" s="200"/>
      <c r="D95" s="4" t="s">
        <v>84</v>
      </c>
      <c r="E95" s="197" t="s">
        <v>86</v>
      </c>
      <c r="F95" s="197"/>
    </row>
    <row r="96" spans="1:6" x14ac:dyDescent="0.25">
      <c r="A96" s="4" t="s">
        <v>906</v>
      </c>
      <c r="B96" s="198" t="s">
        <v>904</v>
      </c>
      <c r="C96" s="198"/>
      <c r="D96" s="4"/>
      <c r="E96" s="199" t="s">
        <v>339</v>
      </c>
      <c r="F96" s="199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scale="71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20" workbookViewId="0">
      <selection sqref="A1:E42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7" width="9.140625" style="23"/>
    <col min="8" max="8" width="10.140625" style="23" bestFit="1" customWidth="1"/>
    <col min="9" max="16384" width="9.140625" style="23"/>
  </cols>
  <sheetData>
    <row r="1" spans="1:5" ht="39" x14ac:dyDescent="0.25">
      <c r="A1" s="31" t="s">
        <v>87</v>
      </c>
      <c r="B1" s="30" t="s">
        <v>842</v>
      </c>
      <c r="C1" s="1"/>
      <c r="D1" s="146"/>
      <c r="E1" s="1"/>
    </row>
    <row r="2" spans="1:5" x14ac:dyDescent="0.25">
      <c r="A2" s="1" t="s">
        <v>88</v>
      </c>
      <c r="B2" s="5"/>
      <c r="C2" s="1"/>
      <c r="D2" s="146"/>
      <c r="E2" s="1"/>
    </row>
    <row r="3" spans="1:5" x14ac:dyDescent="0.25">
      <c r="A3" s="1" t="s">
        <v>89</v>
      </c>
      <c r="B3" s="5"/>
      <c r="C3" s="1"/>
      <c r="D3" s="146"/>
      <c r="E3" s="1"/>
    </row>
    <row r="4" spans="1:5" x14ac:dyDescent="0.25">
      <c r="A4" s="1" t="s">
        <v>90</v>
      </c>
      <c r="B4" s="5"/>
      <c r="C4" s="1"/>
      <c r="D4" s="146"/>
      <c r="E4" s="1"/>
    </row>
    <row r="5" spans="1:5" x14ac:dyDescent="0.25">
      <c r="A5" s="1" t="s">
        <v>91</v>
      </c>
      <c r="B5" s="5"/>
      <c r="C5" s="1"/>
      <c r="D5" s="146"/>
      <c r="E5" s="1"/>
    </row>
    <row r="6" spans="1:5" x14ac:dyDescent="0.25">
      <c r="A6" s="1" t="s">
        <v>337</v>
      </c>
      <c r="B6" s="5"/>
      <c r="C6" s="1"/>
      <c r="D6" s="146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46" t="s">
        <v>94</v>
      </c>
      <c r="C8" s="1"/>
      <c r="D8" s="1"/>
      <c r="E8" s="1"/>
    </row>
    <row r="9" spans="1:5" x14ac:dyDescent="0.25">
      <c r="A9" s="1"/>
      <c r="B9" s="146" t="s">
        <v>909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v>56928123</v>
      </c>
      <c r="E15" s="21">
        <v>58013181.100000001</v>
      </c>
    </row>
    <row r="16" spans="1:5" x14ac:dyDescent="0.25">
      <c r="A16" s="25"/>
      <c r="B16" s="24"/>
      <c r="C16" s="24"/>
      <c r="D16" s="21"/>
      <c r="E16" s="21"/>
    </row>
    <row r="17" spans="1:8" ht="30" x14ac:dyDescent="0.25">
      <c r="A17" s="25">
        <v>2</v>
      </c>
      <c r="B17" s="39" t="s">
        <v>241</v>
      </c>
      <c r="C17" s="24">
        <v>302</v>
      </c>
      <c r="D17" s="21"/>
      <c r="E17" s="21"/>
    </row>
    <row r="18" spans="1:8" ht="30" x14ac:dyDescent="0.25">
      <c r="A18" s="25">
        <v>3</v>
      </c>
      <c r="B18" s="39" t="s">
        <v>242</v>
      </c>
      <c r="C18" s="24">
        <v>303</v>
      </c>
      <c r="D18" s="21"/>
      <c r="E18" s="21"/>
    </row>
    <row r="19" spans="1:8" ht="45" x14ac:dyDescent="0.25">
      <c r="A19" s="25" t="s">
        <v>44</v>
      </c>
      <c r="B19" s="39" t="s">
        <v>243</v>
      </c>
      <c r="C19" s="26" t="s">
        <v>45</v>
      </c>
      <c r="D19" s="21">
        <v>56928123</v>
      </c>
      <c r="E19" s="21">
        <v>58013181.100000001</v>
      </c>
    </row>
    <row r="20" spans="1:8" x14ac:dyDescent="0.25">
      <c r="A20" s="25"/>
      <c r="B20" s="24"/>
      <c r="C20" s="24"/>
      <c r="D20" s="21"/>
      <c r="E20" s="21"/>
    </row>
    <row r="21" spans="1:8" x14ac:dyDescent="0.25">
      <c r="A21" s="25">
        <v>5</v>
      </c>
      <c r="B21" s="24" t="s">
        <v>244</v>
      </c>
      <c r="C21" s="24">
        <v>305</v>
      </c>
      <c r="D21" s="21">
        <f>-'2'!E74</f>
        <v>-189720</v>
      </c>
      <c r="E21" s="21">
        <v>-2586750.33</v>
      </c>
    </row>
    <row r="22" spans="1:8" x14ac:dyDescent="0.25">
      <c r="A22" s="25">
        <v>6</v>
      </c>
      <c r="B22" s="24" t="s">
        <v>245</v>
      </c>
      <c r="C22" s="24">
        <v>306</v>
      </c>
      <c r="D22" s="21">
        <f>'2'!E79</f>
        <v>-8401</v>
      </c>
      <c r="E22" s="21">
        <v>-41887</v>
      </c>
    </row>
    <row r="23" spans="1:8" x14ac:dyDescent="0.25">
      <c r="A23" s="25">
        <v>7</v>
      </c>
      <c r="B23" s="24" t="s">
        <v>246</v>
      </c>
      <c r="C23" s="24">
        <v>307</v>
      </c>
      <c r="D23" s="21">
        <f>D21+D22</f>
        <v>-198121</v>
      </c>
      <c r="E23" s="21">
        <v>-2628637.33</v>
      </c>
    </row>
    <row r="24" spans="1:8" x14ac:dyDescent="0.25">
      <c r="A24" s="25"/>
      <c r="B24" s="24"/>
      <c r="C24" s="24"/>
      <c r="D24" s="21"/>
      <c r="E24" s="21"/>
    </row>
    <row r="25" spans="1:8" x14ac:dyDescent="0.25">
      <c r="A25" s="25">
        <v>8</v>
      </c>
      <c r="B25" s="24" t="s">
        <v>247</v>
      </c>
      <c r="C25" s="24">
        <v>308</v>
      </c>
      <c r="D25" s="21"/>
      <c r="E25" s="21"/>
    </row>
    <row r="26" spans="1:8" x14ac:dyDescent="0.25">
      <c r="A26" s="25">
        <v>9</v>
      </c>
      <c r="B26" s="24" t="s">
        <v>248</v>
      </c>
      <c r="C26" s="24">
        <v>309</v>
      </c>
      <c r="D26" s="21">
        <v>2576647</v>
      </c>
      <c r="E26" s="21">
        <v>423458.27</v>
      </c>
      <c r="H26" s="27"/>
    </row>
    <row r="27" spans="1:8" ht="30" x14ac:dyDescent="0.25">
      <c r="A27" s="25">
        <v>10</v>
      </c>
      <c r="B27" s="39" t="s">
        <v>293</v>
      </c>
      <c r="C27" s="24">
        <v>310</v>
      </c>
      <c r="D27" s="21"/>
      <c r="E27" s="21"/>
    </row>
    <row r="28" spans="1:8" ht="30" x14ac:dyDescent="0.25">
      <c r="A28" s="25">
        <v>11</v>
      </c>
      <c r="B28" s="39" t="s">
        <v>249</v>
      </c>
      <c r="C28" s="24">
        <v>311</v>
      </c>
      <c r="D28" s="21"/>
      <c r="E28" s="21"/>
    </row>
    <row r="29" spans="1:8" x14ac:dyDescent="0.25">
      <c r="A29" s="25">
        <v>12</v>
      </c>
      <c r="B29" s="24" t="s">
        <v>250</v>
      </c>
      <c r="C29" s="24">
        <v>312</v>
      </c>
      <c r="D29" s="21"/>
      <c r="E29" s="21"/>
    </row>
    <row r="30" spans="1:8" x14ac:dyDescent="0.25">
      <c r="A30" s="25">
        <v>13</v>
      </c>
      <c r="B30" s="24" t="s">
        <v>251</v>
      </c>
      <c r="C30" s="24">
        <v>313</v>
      </c>
      <c r="D30" s="21"/>
      <c r="E30" s="21"/>
    </row>
    <row r="31" spans="1:8" x14ac:dyDescent="0.25">
      <c r="A31" s="25"/>
      <c r="B31" s="24"/>
      <c r="C31" s="24"/>
      <c r="D31" s="21"/>
      <c r="E31" s="21"/>
    </row>
    <row r="32" spans="1:8" ht="30" x14ac:dyDescent="0.25">
      <c r="A32" s="25">
        <v>14</v>
      </c>
      <c r="B32" s="39" t="s">
        <v>294</v>
      </c>
      <c r="C32" s="24">
        <v>314</v>
      </c>
      <c r="D32" s="21">
        <f>D19+D23-D26</f>
        <v>54153355</v>
      </c>
      <c r="E32" s="21">
        <v>54961085.5</v>
      </c>
      <c r="G32" s="27"/>
    </row>
    <row r="33" spans="1:5" x14ac:dyDescent="0.25">
      <c r="A33" s="25"/>
      <c r="B33" s="24"/>
      <c r="C33" s="24"/>
      <c r="D33" s="21"/>
      <c r="E33" s="21"/>
    </row>
    <row r="34" spans="1:5" x14ac:dyDescent="0.25">
      <c r="A34" s="25"/>
      <c r="B34" s="24" t="s">
        <v>252</v>
      </c>
      <c r="C34" s="24"/>
      <c r="D34" s="21"/>
      <c r="E34" s="21"/>
    </row>
    <row r="35" spans="1:5" x14ac:dyDescent="0.25">
      <c r="A35" s="25">
        <v>15</v>
      </c>
      <c r="B35" s="24" t="s">
        <v>253</v>
      </c>
      <c r="C35" s="24">
        <v>315</v>
      </c>
      <c r="D35" s="21">
        <v>3703876</v>
      </c>
      <c r="E35" s="21">
        <v>3749012</v>
      </c>
    </row>
    <row r="36" spans="1:5" x14ac:dyDescent="0.25">
      <c r="A36" s="25">
        <v>16</v>
      </c>
      <c r="B36" s="24" t="s">
        <v>254</v>
      </c>
      <c r="C36" s="24">
        <v>316</v>
      </c>
      <c r="D36" s="21">
        <v>0</v>
      </c>
      <c r="E36" s="21">
        <v>0</v>
      </c>
    </row>
    <row r="37" spans="1:5" x14ac:dyDescent="0.25">
      <c r="A37" s="25">
        <v>17</v>
      </c>
      <c r="B37" s="24" t="s">
        <v>255</v>
      </c>
      <c r="C37" s="24">
        <v>317</v>
      </c>
      <c r="D37" s="21">
        <v>164782</v>
      </c>
      <c r="E37" s="21">
        <v>27456</v>
      </c>
    </row>
    <row r="38" spans="1:5" x14ac:dyDescent="0.25">
      <c r="A38" s="25">
        <v>18</v>
      </c>
      <c r="B38" s="24" t="s">
        <v>256</v>
      </c>
      <c r="C38" s="24">
        <v>318</v>
      </c>
      <c r="D38" s="21">
        <v>3539094</v>
      </c>
      <c r="E38" s="21">
        <v>3721556</v>
      </c>
    </row>
    <row r="40" spans="1:5" ht="67.5" customHeight="1" x14ac:dyDescent="0.25">
      <c r="A40" s="22" t="s">
        <v>83</v>
      </c>
      <c r="B40" s="2" t="s">
        <v>99</v>
      </c>
      <c r="C40" s="146" t="s">
        <v>84</v>
      </c>
      <c r="D40" s="201" t="s">
        <v>86</v>
      </c>
      <c r="E40" s="201"/>
    </row>
    <row r="41" spans="1:5" ht="26.25" x14ac:dyDescent="0.25">
      <c r="A41" s="43" t="s">
        <v>906</v>
      </c>
      <c r="B41" s="198" t="s">
        <v>905</v>
      </c>
      <c r="C41" s="198"/>
      <c r="D41" s="202" t="s">
        <v>339</v>
      </c>
      <c r="E41" s="202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workbookViewId="0">
      <selection sqref="A1:F57"/>
    </sheetView>
  </sheetViews>
  <sheetFormatPr defaultRowHeight="15" x14ac:dyDescent="0.25"/>
  <cols>
    <col min="1" max="1" width="12.28515625" style="23" customWidth="1"/>
    <col min="2" max="2" width="36" style="10" customWidth="1"/>
    <col min="3" max="3" width="8.42578125" style="23" customWidth="1"/>
    <col min="4" max="4" width="8.140625" style="23" customWidth="1"/>
    <col min="5" max="5" width="10.42578125" style="23" customWidth="1"/>
    <col min="6" max="6" width="11.7109375" style="23" customWidth="1"/>
    <col min="7" max="16384" width="9.140625" style="23"/>
  </cols>
  <sheetData>
    <row r="1" spans="1:6" ht="39" x14ac:dyDescent="0.25">
      <c r="A1" s="31" t="s">
        <v>87</v>
      </c>
      <c r="B1" s="30" t="s">
        <v>842</v>
      </c>
      <c r="C1" s="146"/>
      <c r="D1" s="1"/>
    </row>
    <row r="2" spans="1:6" x14ac:dyDescent="0.25">
      <c r="A2" s="1" t="s">
        <v>88</v>
      </c>
      <c r="B2" s="6"/>
      <c r="C2" s="146"/>
      <c r="D2" s="1"/>
    </row>
    <row r="3" spans="1:6" x14ac:dyDescent="0.25">
      <c r="A3" s="1" t="s">
        <v>845</v>
      </c>
      <c r="B3" s="6"/>
      <c r="C3" s="146"/>
      <c r="D3" s="1"/>
    </row>
    <row r="4" spans="1:6" x14ac:dyDescent="0.25">
      <c r="A4" s="1" t="s">
        <v>90</v>
      </c>
      <c r="B4" s="6"/>
      <c r="C4" s="146"/>
      <c r="D4" s="1"/>
    </row>
    <row r="5" spans="1:6" x14ac:dyDescent="0.25">
      <c r="A5" s="1" t="s">
        <v>91</v>
      </c>
      <c r="B5" s="6"/>
      <c r="C5" s="146"/>
      <c r="D5" s="1"/>
    </row>
    <row r="6" spans="1:6" x14ac:dyDescent="0.25">
      <c r="A6" s="1" t="s">
        <v>337</v>
      </c>
      <c r="B6" s="6"/>
      <c r="C6" s="146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204" t="s">
        <v>92</v>
      </c>
      <c r="B9" s="204"/>
      <c r="C9" s="204"/>
      <c r="D9" s="204"/>
    </row>
    <row r="10" spans="1:6" x14ac:dyDescent="0.25">
      <c r="A10" s="204" t="s">
        <v>93</v>
      </c>
      <c r="B10" s="204"/>
      <c r="C10" s="204"/>
      <c r="D10" s="204"/>
    </row>
    <row r="11" spans="1:6" x14ac:dyDescent="0.25">
      <c r="A11" s="204" t="s">
        <v>910</v>
      </c>
      <c r="B11" s="204"/>
      <c r="C11" s="204"/>
      <c r="D11" s="204"/>
    </row>
    <row r="13" spans="1:6" ht="30" x14ac:dyDescent="0.25">
      <c r="A13" s="24" t="s">
        <v>80</v>
      </c>
      <c r="B13" s="7" t="s">
        <v>167</v>
      </c>
      <c r="C13" s="39" t="s">
        <v>169</v>
      </c>
      <c r="D13" s="39" t="s">
        <v>170</v>
      </c>
      <c r="E13" s="39" t="s">
        <v>81</v>
      </c>
      <c r="F13" s="39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6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2120504</v>
      </c>
      <c r="F17" s="21">
        <v>1632983</v>
      </c>
    </row>
    <row r="18" spans="1:6" ht="45" x14ac:dyDescent="0.25">
      <c r="A18" s="25" t="s">
        <v>47</v>
      </c>
      <c r="B18" s="7" t="s">
        <v>338</v>
      </c>
      <c r="C18" s="24" t="s">
        <v>76</v>
      </c>
      <c r="D18" s="26">
        <v>402</v>
      </c>
      <c r="E18" s="21">
        <v>530965</v>
      </c>
      <c r="F18" s="21">
        <v>2821604</v>
      </c>
    </row>
    <row r="19" spans="1:6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/>
      <c r="F19" s="21"/>
    </row>
    <row r="20" spans="1:6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/>
      <c r="F20" s="21"/>
    </row>
    <row r="21" spans="1:6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/>
      <c r="F21" s="21"/>
    </row>
    <row r="22" spans="1:6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>
        <v>780000</v>
      </c>
      <c r="F22" s="21"/>
    </row>
    <row r="23" spans="1:6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22851</v>
      </c>
      <c r="F23" s="21">
        <v>41594</v>
      </c>
    </row>
    <row r="24" spans="1:6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710552</v>
      </c>
      <c r="F24" s="21">
        <v>1036722</v>
      </c>
    </row>
    <row r="25" spans="1:6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911898</v>
      </c>
      <c r="F25" s="21">
        <v>687115</v>
      </c>
    </row>
    <row r="26" spans="1:6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>
        <v>8963</v>
      </c>
      <c r="F26" s="21">
        <v>7992</v>
      </c>
    </row>
    <row r="27" spans="1:6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/>
      <c r="F27" s="21"/>
    </row>
    <row r="28" spans="1:6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/>
      <c r="F28" s="21"/>
    </row>
    <row r="29" spans="1:6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/>
      <c r="F29" s="21"/>
    </row>
    <row r="30" spans="1:6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481210</v>
      </c>
      <c r="F30" s="21">
        <v>1171098</v>
      </c>
    </row>
    <row r="31" spans="1:6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34">
        <v>23242</v>
      </c>
      <c r="F31" s="21">
        <v>1538781</v>
      </c>
    </row>
    <row r="32" spans="1:6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E17-E18-E22+E23+E24-E25-E26+E30-E31</f>
        <v>1080049</v>
      </c>
      <c r="F32" s="21">
        <v>-1173095</v>
      </c>
    </row>
    <row r="33" spans="1:6" x14ac:dyDescent="0.25">
      <c r="A33" s="25"/>
      <c r="B33" s="7"/>
      <c r="C33" s="24"/>
      <c r="D33" s="26"/>
      <c r="E33" s="21"/>
      <c r="F33" s="21"/>
    </row>
    <row r="34" spans="1:6" ht="30" x14ac:dyDescent="0.25">
      <c r="A34" s="25">
        <v>2</v>
      </c>
      <c r="B34" s="7" t="s">
        <v>300</v>
      </c>
      <c r="C34" s="24"/>
      <c r="D34" s="26"/>
      <c r="E34" s="21"/>
      <c r="F34" s="21"/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/>
      <c r="F35" s="21"/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2491780</v>
      </c>
      <c r="F36" s="21">
        <v>406387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/>
      <c r="F37" s="21"/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/>
      <c r="F38" s="21"/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/>
      <c r="F39" s="21"/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/>
      <c r="F40" s="21"/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/>
      <c r="F41" s="21"/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/>
      <c r="F42" s="21"/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/>
      <c r="F43" s="21"/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/>
      <c r="F44" s="21"/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/>
      <c r="F45" s="21"/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/>
      <c r="F46" s="21"/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-2491780</v>
      </c>
      <c r="F47" s="21">
        <v>-406387</v>
      </c>
    </row>
    <row r="48" spans="1:6" x14ac:dyDescent="0.25">
      <c r="A48" s="25"/>
      <c r="B48" s="7"/>
      <c r="C48" s="24"/>
      <c r="D48" s="26"/>
      <c r="E48" s="21"/>
      <c r="F48" s="21"/>
    </row>
    <row r="49" spans="1:6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E32+E47</f>
        <v>-1411731</v>
      </c>
      <c r="F49" s="21">
        <v>-1579482</v>
      </c>
    </row>
    <row r="50" spans="1:6" x14ac:dyDescent="0.25">
      <c r="A50" s="25"/>
      <c r="B50" s="7"/>
      <c r="C50" s="24"/>
      <c r="D50" s="26"/>
      <c r="E50" s="21"/>
      <c r="F50" s="21"/>
    </row>
    <row r="51" spans="1:6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v>4905650</v>
      </c>
      <c r="F51" s="21">
        <v>2610110</v>
      </c>
    </row>
    <row r="52" spans="1:6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34">
        <v>0</v>
      </c>
      <c r="F52" s="21">
        <v>0</v>
      </c>
    </row>
    <row r="53" spans="1:6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E51+E49</f>
        <v>3493919</v>
      </c>
      <c r="F53" s="21">
        <v>1030628</v>
      </c>
    </row>
    <row r="55" spans="1:6" ht="69" customHeight="1" x14ac:dyDescent="0.25">
      <c r="A55" s="43" t="s">
        <v>83</v>
      </c>
      <c r="B55" s="8" t="s">
        <v>99</v>
      </c>
      <c r="C55" s="146" t="s">
        <v>84</v>
      </c>
      <c r="D55" s="201" t="s">
        <v>86</v>
      </c>
      <c r="E55" s="201"/>
    </row>
    <row r="56" spans="1:6" ht="26.25" x14ac:dyDescent="0.25">
      <c r="A56" s="43" t="s">
        <v>906</v>
      </c>
      <c r="B56" s="9" t="s">
        <v>904</v>
      </c>
      <c r="C56" s="1"/>
      <c r="D56" s="203" t="s">
        <v>843</v>
      </c>
      <c r="E56" s="203"/>
    </row>
    <row r="57" spans="1:6" x14ac:dyDescent="0.25">
      <c r="D57" s="203" t="s">
        <v>844</v>
      </c>
      <c r="E57" s="203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8" fitToWidth="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G35"/>
  <sheetViews>
    <sheetView view="pageBreakPreview" zoomScaleNormal="100" zoomScaleSheetLayoutView="100" workbookViewId="0">
      <selection sqref="A1:F33"/>
    </sheetView>
  </sheetViews>
  <sheetFormatPr defaultRowHeight="12.75" customHeight="1" x14ac:dyDescent="0.2"/>
  <cols>
    <col min="1" max="1" width="10.85546875" style="46" customWidth="1"/>
    <col min="2" max="2" width="5.7109375" style="46" customWidth="1"/>
    <col min="3" max="3" width="57.5703125" style="46" customWidth="1"/>
    <col min="4" max="4" width="7.140625" style="46" customWidth="1"/>
    <col min="5" max="6" width="16.42578125" style="46" customWidth="1"/>
    <col min="7" max="7" width="18.28515625" style="47" hidden="1" customWidth="1"/>
    <col min="8" max="245" width="9.140625" style="47"/>
    <col min="246" max="246" width="10.85546875" style="47" customWidth="1"/>
    <col min="247" max="247" width="5.7109375" style="47" customWidth="1"/>
    <col min="248" max="248" width="57.5703125" style="47" customWidth="1"/>
    <col min="249" max="249" width="7.140625" style="47" customWidth="1"/>
    <col min="250" max="251" width="16.42578125" style="47" customWidth="1"/>
    <col min="252" max="252" width="0" style="47" hidden="1" customWidth="1"/>
    <col min="253" max="501" width="9.140625" style="47"/>
    <col min="502" max="502" width="10.85546875" style="47" customWidth="1"/>
    <col min="503" max="503" width="5.7109375" style="47" customWidth="1"/>
    <col min="504" max="504" width="57.5703125" style="47" customWidth="1"/>
    <col min="505" max="505" width="7.140625" style="47" customWidth="1"/>
    <col min="506" max="507" width="16.42578125" style="47" customWidth="1"/>
    <col min="508" max="508" width="0" style="47" hidden="1" customWidth="1"/>
    <col min="509" max="757" width="9.140625" style="47"/>
    <col min="758" max="758" width="10.85546875" style="47" customWidth="1"/>
    <col min="759" max="759" width="5.7109375" style="47" customWidth="1"/>
    <col min="760" max="760" width="57.5703125" style="47" customWidth="1"/>
    <col min="761" max="761" width="7.140625" style="47" customWidth="1"/>
    <col min="762" max="763" width="16.42578125" style="47" customWidth="1"/>
    <col min="764" max="764" width="0" style="47" hidden="1" customWidth="1"/>
    <col min="765" max="1013" width="9.140625" style="47"/>
    <col min="1014" max="1014" width="10.85546875" style="47" customWidth="1"/>
    <col min="1015" max="1015" width="5.7109375" style="47" customWidth="1"/>
    <col min="1016" max="1016" width="57.5703125" style="47" customWidth="1"/>
    <col min="1017" max="1017" width="7.140625" style="47" customWidth="1"/>
    <col min="1018" max="1019" width="16.42578125" style="47" customWidth="1"/>
    <col min="1020" max="1020" width="0" style="47" hidden="1" customWidth="1"/>
    <col min="1021" max="1269" width="9.140625" style="47"/>
    <col min="1270" max="1270" width="10.85546875" style="47" customWidth="1"/>
    <col min="1271" max="1271" width="5.7109375" style="47" customWidth="1"/>
    <col min="1272" max="1272" width="57.5703125" style="47" customWidth="1"/>
    <col min="1273" max="1273" width="7.140625" style="47" customWidth="1"/>
    <col min="1274" max="1275" width="16.42578125" style="47" customWidth="1"/>
    <col min="1276" max="1276" width="0" style="47" hidden="1" customWidth="1"/>
    <col min="1277" max="1525" width="9.140625" style="47"/>
    <col min="1526" max="1526" width="10.85546875" style="47" customWidth="1"/>
    <col min="1527" max="1527" width="5.7109375" style="47" customWidth="1"/>
    <col min="1528" max="1528" width="57.5703125" style="47" customWidth="1"/>
    <col min="1529" max="1529" width="7.140625" style="47" customWidth="1"/>
    <col min="1530" max="1531" width="16.42578125" style="47" customWidth="1"/>
    <col min="1532" max="1532" width="0" style="47" hidden="1" customWidth="1"/>
    <col min="1533" max="1781" width="9.140625" style="47"/>
    <col min="1782" max="1782" width="10.85546875" style="47" customWidth="1"/>
    <col min="1783" max="1783" width="5.7109375" style="47" customWidth="1"/>
    <col min="1784" max="1784" width="57.5703125" style="47" customWidth="1"/>
    <col min="1785" max="1785" width="7.140625" style="47" customWidth="1"/>
    <col min="1786" max="1787" width="16.42578125" style="47" customWidth="1"/>
    <col min="1788" max="1788" width="0" style="47" hidden="1" customWidth="1"/>
    <col min="1789" max="2037" width="9.140625" style="47"/>
    <col min="2038" max="2038" width="10.85546875" style="47" customWidth="1"/>
    <col min="2039" max="2039" width="5.7109375" style="47" customWidth="1"/>
    <col min="2040" max="2040" width="57.5703125" style="47" customWidth="1"/>
    <col min="2041" max="2041" width="7.140625" style="47" customWidth="1"/>
    <col min="2042" max="2043" width="16.42578125" style="47" customWidth="1"/>
    <col min="2044" max="2044" width="0" style="47" hidden="1" customWidth="1"/>
    <col min="2045" max="2293" width="9.140625" style="47"/>
    <col min="2294" max="2294" width="10.85546875" style="47" customWidth="1"/>
    <col min="2295" max="2295" width="5.7109375" style="47" customWidth="1"/>
    <col min="2296" max="2296" width="57.5703125" style="47" customWidth="1"/>
    <col min="2297" max="2297" width="7.140625" style="47" customWidth="1"/>
    <col min="2298" max="2299" width="16.42578125" style="47" customWidth="1"/>
    <col min="2300" max="2300" width="0" style="47" hidden="1" customWidth="1"/>
    <col min="2301" max="2549" width="9.140625" style="47"/>
    <col min="2550" max="2550" width="10.85546875" style="47" customWidth="1"/>
    <col min="2551" max="2551" width="5.7109375" style="47" customWidth="1"/>
    <col min="2552" max="2552" width="57.5703125" style="47" customWidth="1"/>
    <col min="2553" max="2553" width="7.140625" style="47" customWidth="1"/>
    <col min="2554" max="2555" width="16.42578125" style="47" customWidth="1"/>
    <col min="2556" max="2556" width="0" style="47" hidden="1" customWidth="1"/>
    <col min="2557" max="2805" width="9.140625" style="47"/>
    <col min="2806" max="2806" width="10.85546875" style="47" customWidth="1"/>
    <col min="2807" max="2807" width="5.7109375" style="47" customWidth="1"/>
    <col min="2808" max="2808" width="57.5703125" style="47" customWidth="1"/>
    <col min="2809" max="2809" width="7.140625" style="47" customWidth="1"/>
    <col min="2810" max="2811" width="16.42578125" style="47" customWidth="1"/>
    <col min="2812" max="2812" width="0" style="47" hidden="1" customWidth="1"/>
    <col min="2813" max="3061" width="9.140625" style="47"/>
    <col min="3062" max="3062" width="10.85546875" style="47" customWidth="1"/>
    <col min="3063" max="3063" width="5.7109375" style="47" customWidth="1"/>
    <col min="3064" max="3064" width="57.5703125" style="47" customWidth="1"/>
    <col min="3065" max="3065" width="7.140625" style="47" customWidth="1"/>
    <col min="3066" max="3067" width="16.42578125" style="47" customWidth="1"/>
    <col min="3068" max="3068" width="0" style="47" hidden="1" customWidth="1"/>
    <col min="3069" max="3317" width="9.140625" style="47"/>
    <col min="3318" max="3318" width="10.85546875" style="47" customWidth="1"/>
    <col min="3319" max="3319" width="5.7109375" style="47" customWidth="1"/>
    <col min="3320" max="3320" width="57.5703125" style="47" customWidth="1"/>
    <col min="3321" max="3321" width="7.140625" style="47" customWidth="1"/>
    <col min="3322" max="3323" width="16.42578125" style="47" customWidth="1"/>
    <col min="3324" max="3324" width="0" style="47" hidden="1" customWidth="1"/>
    <col min="3325" max="3573" width="9.140625" style="47"/>
    <col min="3574" max="3574" width="10.85546875" style="47" customWidth="1"/>
    <col min="3575" max="3575" width="5.7109375" style="47" customWidth="1"/>
    <col min="3576" max="3576" width="57.5703125" style="47" customWidth="1"/>
    <col min="3577" max="3577" width="7.140625" style="47" customWidth="1"/>
    <col min="3578" max="3579" width="16.42578125" style="47" customWidth="1"/>
    <col min="3580" max="3580" width="0" style="47" hidden="1" customWidth="1"/>
    <col min="3581" max="3829" width="9.140625" style="47"/>
    <col min="3830" max="3830" width="10.85546875" style="47" customWidth="1"/>
    <col min="3831" max="3831" width="5.7109375" style="47" customWidth="1"/>
    <col min="3832" max="3832" width="57.5703125" style="47" customWidth="1"/>
    <col min="3833" max="3833" width="7.140625" style="47" customWidth="1"/>
    <col min="3834" max="3835" width="16.42578125" style="47" customWidth="1"/>
    <col min="3836" max="3836" width="0" style="47" hidden="1" customWidth="1"/>
    <col min="3837" max="4085" width="9.140625" style="47"/>
    <col min="4086" max="4086" width="10.85546875" style="47" customWidth="1"/>
    <col min="4087" max="4087" width="5.7109375" style="47" customWidth="1"/>
    <col min="4088" max="4088" width="57.5703125" style="47" customWidth="1"/>
    <col min="4089" max="4089" width="7.140625" style="47" customWidth="1"/>
    <col min="4090" max="4091" width="16.42578125" style="47" customWidth="1"/>
    <col min="4092" max="4092" width="0" style="47" hidden="1" customWidth="1"/>
    <col min="4093" max="4341" width="9.140625" style="47"/>
    <col min="4342" max="4342" width="10.85546875" style="47" customWidth="1"/>
    <col min="4343" max="4343" width="5.7109375" style="47" customWidth="1"/>
    <col min="4344" max="4344" width="57.5703125" style="47" customWidth="1"/>
    <col min="4345" max="4345" width="7.140625" style="47" customWidth="1"/>
    <col min="4346" max="4347" width="16.42578125" style="47" customWidth="1"/>
    <col min="4348" max="4348" width="0" style="47" hidden="1" customWidth="1"/>
    <col min="4349" max="4597" width="9.140625" style="47"/>
    <col min="4598" max="4598" width="10.85546875" style="47" customWidth="1"/>
    <col min="4599" max="4599" width="5.7109375" style="47" customWidth="1"/>
    <col min="4600" max="4600" width="57.5703125" style="47" customWidth="1"/>
    <col min="4601" max="4601" width="7.140625" style="47" customWidth="1"/>
    <col min="4602" max="4603" width="16.42578125" style="47" customWidth="1"/>
    <col min="4604" max="4604" width="0" style="47" hidden="1" customWidth="1"/>
    <col min="4605" max="4853" width="9.140625" style="47"/>
    <col min="4854" max="4854" width="10.85546875" style="47" customWidth="1"/>
    <col min="4855" max="4855" width="5.7109375" style="47" customWidth="1"/>
    <col min="4856" max="4856" width="57.5703125" style="47" customWidth="1"/>
    <col min="4857" max="4857" width="7.140625" style="47" customWidth="1"/>
    <col min="4858" max="4859" width="16.42578125" style="47" customWidth="1"/>
    <col min="4860" max="4860" width="0" style="47" hidden="1" customWidth="1"/>
    <col min="4861" max="5109" width="9.140625" style="47"/>
    <col min="5110" max="5110" width="10.85546875" style="47" customWidth="1"/>
    <col min="5111" max="5111" width="5.7109375" style="47" customWidth="1"/>
    <col min="5112" max="5112" width="57.5703125" style="47" customWidth="1"/>
    <col min="5113" max="5113" width="7.140625" style="47" customWidth="1"/>
    <col min="5114" max="5115" width="16.42578125" style="47" customWidth="1"/>
    <col min="5116" max="5116" width="0" style="47" hidden="1" customWidth="1"/>
    <col min="5117" max="5365" width="9.140625" style="47"/>
    <col min="5366" max="5366" width="10.85546875" style="47" customWidth="1"/>
    <col min="5367" max="5367" width="5.7109375" style="47" customWidth="1"/>
    <col min="5368" max="5368" width="57.5703125" style="47" customWidth="1"/>
    <col min="5369" max="5369" width="7.140625" style="47" customWidth="1"/>
    <col min="5370" max="5371" width="16.42578125" style="47" customWidth="1"/>
    <col min="5372" max="5372" width="0" style="47" hidden="1" customWidth="1"/>
    <col min="5373" max="5621" width="9.140625" style="47"/>
    <col min="5622" max="5622" width="10.85546875" style="47" customWidth="1"/>
    <col min="5623" max="5623" width="5.7109375" style="47" customWidth="1"/>
    <col min="5624" max="5624" width="57.5703125" style="47" customWidth="1"/>
    <col min="5625" max="5625" width="7.140625" style="47" customWidth="1"/>
    <col min="5626" max="5627" width="16.42578125" style="47" customWidth="1"/>
    <col min="5628" max="5628" width="0" style="47" hidden="1" customWidth="1"/>
    <col min="5629" max="5877" width="9.140625" style="47"/>
    <col min="5878" max="5878" width="10.85546875" style="47" customWidth="1"/>
    <col min="5879" max="5879" width="5.7109375" style="47" customWidth="1"/>
    <col min="5880" max="5880" width="57.5703125" style="47" customWidth="1"/>
    <col min="5881" max="5881" width="7.140625" style="47" customWidth="1"/>
    <col min="5882" max="5883" width="16.42578125" style="47" customWidth="1"/>
    <col min="5884" max="5884" width="0" style="47" hidden="1" customWidth="1"/>
    <col min="5885" max="6133" width="9.140625" style="47"/>
    <col min="6134" max="6134" width="10.85546875" style="47" customWidth="1"/>
    <col min="6135" max="6135" width="5.7109375" style="47" customWidth="1"/>
    <col min="6136" max="6136" width="57.5703125" style="47" customWidth="1"/>
    <col min="6137" max="6137" width="7.140625" style="47" customWidth="1"/>
    <col min="6138" max="6139" width="16.42578125" style="47" customWidth="1"/>
    <col min="6140" max="6140" width="0" style="47" hidden="1" customWidth="1"/>
    <col min="6141" max="6389" width="9.140625" style="47"/>
    <col min="6390" max="6390" width="10.85546875" style="47" customWidth="1"/>
    <col min="6391" max="6391" width="5.7109375" style="47" customWidth="1"/>
    <col min="6392" max="6392" width="57.5703125" style="47" customWidth="1"/>
    <col min="6393" max="6393" width="7.140625" style="47" customWidth="1"/>
    <col min="6394" max="6395" width="16.42578125" style="47" customWidth="1"/>
    <col min="6396" max="6396" width="0" style="47" hidden="1" customWidth="1"/>
    <col min="6397" max="6645" width="9.140625" style="47"/>
    <col min="6646" max="6646" width="10.85546875" style="47" customWidth="1"/>
    <col min="6647" max="6647" width="5.7109375" style="47" customWidth="1"/>
    <col min="6648" max="6648" width="57.5703125" style="47" customWidth="1"/>
    <col min="6649" max="6649" width="7.140625" style="47" customWidth="1"/>
    <col min="6650" max="6651" width="16.42578125" style="47" customWidth="1"/>
    <col min="6652" max="6652" width="0" style="47" hidden="1" customWidth="1"/>
    <col min="6653" max="6901" width="9.140625" style="47"/>
    <col min="6902" max="6902" width="10.85546875" style="47" customWidth="1"/>
    <col min="6903" max="6903" width="5.7109375" style="47" customWidth="1"/>
    <col min="6904" max="6904" width="57.5703125" style="47" customWidth="1"/>
    <col min="6905" max="6905" width="7.140625" style="47" customWidth="1"/>
    <col min="6906" max="6907" width="16.42578125" style="47" customWidth="1"/>
    <col min="6908" max="6908" width="0" style="47" hidden="1" customWidth="1"/>
    <col min="6909" max="7157" width="9.140625" style="47"/>
    <col min="7158" max="7158" width="10.85546875" style="47" customWidth="1"/>
    <col min="7159" max="7159" width="5.7109375" style="47" customWidth="1"/>
    <col min="7160" max="7160" width="57.5703125" style="47" customWidth="1"/>
    <col min="7161" max="7161" width="7.140625" style="47" customWidth="1"/>
    <col min="7162" max="7163" width="16.42578125" style="47" customWidth="1"/>
    <col min="7164" max="7164" width="0" style="47" hidden="1" customWidth="1"/>
    <col min="7165" max="7413" width="9.140625" style="47"/>
    <col min="7414" max="7414" width="10.85546875" style="47" customWidth="1"/>
    <col min="7415" max="7415" width="5.7109375" style="47" customWidth="1"/>
    <col min="7416" max="7416" width="57.5703125" style="47" customWidth="1"/>
    <col min="7417" max="7417" width="7.140625" style="47" customWidth="1"/>
    <col min="7418" max="7419" width="16.42578125" style="47" customWidth="1"/>
    <col min="7420" max="7420" width="0" style="47" hidden="1" customWidth="1"/>
    <col min="7421" max="7669" width="9.140625" style="47"/>
    <col min="7670" max="7670" width="10.85546875" style="47" customWidth="1"/>
    <col min="7671" max="7671" width="5.7109375" style="47" customWidth="1"/>
    <col min="7672" max="7672" width="57.5703125" style="47" customWidth="1"/>
    <col min="7673" max="7673" width="7.140625" style="47" customWidth="1"/>
    <col min="7674" max="7675" width="16.42578125" style="47" customWidth="1"/>
    <col min="7676" max="7676" width="0" style="47" hidden="1" customWidth="1"/>
    <col min="7677" max="7925" width="9.140625" style="47"/>
    <col min="7926" max="7926" width="10.85546875" style="47" customWidth="1"/>
    <col min="7927" max="7927" width="5.7109375" style="47" customWidth="1"/>
    <col min="7928" max="7928" width="57.5703125" style="47" customWidth="1"/>
    <col min="7929" max="7929" width="7.140625" style="47" customWidth="1"/>
    <col min="7930" max="7931" width="16.42578125" style="47" customWidth="1"/>
    <col min="7932" max="7932" width="0" style="47" hidden="1" customWidth="1"/>
    <col min="7933" max="8181" width="9.140625" style="47"/>
    <col min="8182" max="8182" width="10.85546875" style="47" customWidth="1"/>
    <col min="8183" max="8183" width="5.7109375" style="47" customWidth="1"/>
    <col min="8184" max="8184" width="57.5703125" style="47" customWidth="1"/>
    <col min="8185" max="8185" width="7.140625" style="47" customWidth="1"/>
    <col min="8186" max="8187" width="16.42578125" style="47" customWidth="1"/>
    <col min="8188" max="8188" width="0" style="47" hidden="1" customWidth="1"/>
    <col min="8189" max="8437" width="9.140625" style="47"/>
    <col min="8438" max="8438" width="10.85546875" style="47" customWidth="1"/>
    <col min="8439" max="8439" width="5.7109375" style="47" customWidth="1"/>
    <col min="8440" max="8440" width="57.5703125" style="47" customWidth="1"/>
    <col min="8441" max="8441" width="7.140625" style="47" customWidth="1"/>
    <col min="8442" max="8443" width="16.42578125" style="47" customWidth="1"/>
    <col min="8444" max="8444" width="0" style="47" hidden="1" customWidth="1"/>
    <col min="8445" max="8693" width="9.140625" style="47"/>
    <col min="8694" max="8694" width="10.85546875" style="47" customWidth="1"/>
    <col min="8695" max="8695" width="5.7109375" style="47" customWidth="1"/>
    <col min="8696" max="8696" width="57.5703125" style="47" customWidth="1"/>
    <col min="8697" max="8697" width="7.140625" style="47" customWidth="1"/>
    <col min="8698" max="8699" width="16.42578125" style="47" customWidth="1"/>
    <col min="8700" max="8700" width="0" style="47" hidden="1" customWidth="1"/>
    <col min="8701" max="8949" width="9.140625" style="47"/>
    <col min="8950" max="8950" width="10.85546875" style="47" customWidth="1"/>
    <col min="8951" max="8951" width="5.7109375" style="47" customWidth="1"/>
    <col min="8952" max="8952" width="57.5703125" style="47" customWidth="1"/>
    <col min="8953" max="8953" width="7.140625" style="47" customWidth="1"/>
    <col min="8954" max="8955" width="16.42578125" style="47" customWidth="1"/>
    <col min="8956" max="8956" width="0" style="47" hidden="1" customWidth="1"/>
    <col min="8957" max="9205" width="9.140625" style="47"/>
    <col min="9206" max="9206" width="10.85546875" style="47" customWidth="1"/>
    <col min="9207" max="9207" width="5.7109375" style="47" customWidth="1"/>
    <col min="9208" max="9208" width="57.5703125" style="47" customWidth="1"/>
    <col min="9209" max="9209" width="7.140625" style="47" customWidth="1"/>
    <col min="9210" max="9211" width="16.42578125" style="47" customWidth="1"/>
    <col min="9212" max="9212" width="0" style="47" hidden="1" customWidth="1"/>
    <col min="9213" max="9461" width="9.140625" style="47"/>
    <col min="9462" max="9462" width="10.85546875" style="47" customWidth="1"/>
    <col min="9463" max="9463" width="5.7109375" style="47" customWidth="1"/>
    <col min="9464" max="9464" width="57.5703125" style="47" customWidth="1"/>
    <col min="9465" max="9465" width="7.140625" style="47" customWidth="1"/>
    <col min="9466" max="9467" width="16.42578125" style="47" customWidth="1"/>
    <col min="9468" max="9468" width="0" style="47" hidden="1" customWidth="1"/>
    <col min="9469" max="9717" width="9.140625" style="47"/>
    <col min="9718" max="9718" width="10.85546875" style="47" customWidth="1"/>
    <col min="9719" max="9719" width="5.7109375" style="47" customWidth="1"/>
    <col min="9720" max="9720" width="57.5703125" style="47" customWidth="1"/>
    <col min="9721" max="9721" width="7.140625" style="47" customWidth="1"/>
    <col min="9722" max="9723" width="16.42578125" style="47" customWidth="1"/>
    <col min="9724" max="9724" width="0" style="47" hidden="1" customWidth="1"/>
    <col min="9725" max="9973" width="9.140625" style="47"/>
    <col min="9974" max="9974" width="10.85546875" style="47" customWidth="1"/>
    <col min="9975" max="9975" width="5.7109375" style="47" customWidth="1"/>
    <col min="9976" max="9976" width="57.5703125" style="47" customWidth="1"/>
    <col min="9977" max="9977" width="7.140625" style="47" customWidth="1"/>
    <col min="9978" max="9979" width="16.42578125" style="47" customWidth="1"/>
    <col min="9980" max="9980" width="0" style="47" hidden="1" customWidth="1"/>
    <col min="9981" max="10229" width="9.140625" style="47"/>
    <col min="10230" max="10230" width="10.85546875" style="47" customWidth="1"/>
    <col min="10231" max="10231" width="5.7109375" style="47" customWidth="1"/>
    <col min="10232" max="10232" width="57.5703125" style="47" customWidth="1"/>
    <col min="10233" max="10233" width="7.140625" style="47" customWidth="1"/>
    <col min="10234" max="10235" width="16.42578125" style="47" customWidth="1"/>
    <col min="10236" max="10236" width="0" style="47" hidden="1" customWidth="1"/>
    <col min="10237" max="10485" width="9.140625" style="47"/>
    <col min="10486" max="10486" width="10.85546875" style="47" customWidth="1"/>
    <col min="10487" max="10487" width="5.7109375" style="47" customWidth="1"/>
    <col min="10488" max="10488" width="57.5703125" style="47" customWidth="1"/>
    <col min="10489" max="10489" width="7.140625" style="47" customWidth="1"/>
    <col min="10490" max="10491" width="16.42578125" style="47" customWidth="1"/>
    <col min="10492" max="10492" width="0" style="47" hidden="1" customWidth="1"/>
    <col min="10493" max="10741" width="9.140625" style="47"/>
    <col min="10742" max="10742" width="10.85546875" style="47" customWidth="1"/>
    <col min="10743" max="10743" width="5.7109375" style="47" customWidth="1"/>
    <col min="10744" max="10744" width="57.5703125" style="47" customWidth="1"/>
    <col min="10745" max="10745" width="7.140625" style="47" customWidth="1"/>
    <col min="10746" max="10747" width="16.42578125" style="47" customWidth="1"/>
    <col min="10748" max="10748" width="0" style="47" hidden="1" customWidth="1"/>
    <col min="10749" max="10997" width="9.140625" style="47"/>
    <col min="10998" max="10998" width="10.85546875" style="47" customWidth="1"/>
    <col min="10999" max="10999" width="5.7109375" style="47" customWidth="1"/>
    <col min="11000" max="11000" width="57.5703125" style="47" customWidth="1"/>
    <col min="11001" max="11001" width="7.140625" style="47" customWidth="1"/>
    <col min="11002" max="11003" width="16.42578125" style="47" customWidth="1"/>
    <col min="11004" max="11004" width="0" style="47" hidden="1" customWidth="1"/>
    <col min="11005" max="11253" width="9.140625" style="47"/>
    <col min="11254" max="11254" width="10.85546875" style="47" customWidth="1"/>
    <col min="11255" max="11255" width="5.7109375" style="47" customWidth="1"/>
    <col min="11256" max="11256" width="57.5703125" style="47" customWidth="1"/>
    <col min="11257" max="11257" width="7.140625" style="47" customWidth="1"/>
    <col min="11258" max="11259" width="16.42578125" style="47" customWidth="1"/>
    <col min="11260" max="11260" width="0" style="47" hidden="1" customWidth="1"/>
    <col min="11261" max="11509" width="9.140625" style="47"/>
    <col min="11510" max="11510" width="10.85546875" style="47" customWidth="1"/>
    <col min="11511" max="11511" width="5.7109375" style="47" customWidth="1"/>
    <col min="11512" max="11512" width="57.5703125" style="47" customWidth="1"/>
    <col min="11513" max="11513" width="7.140625" style="47" customWidth="1"/>
    <col min="11514" max="11515" width="16.42578125" style="47" customWidth="1"/>
    <col min="11516" max="11516" width="0" style="47" hidden="1" customWidth="1"/>
    <col min="11517" max="11765" width="9.140625" style="47"/>
    <col min="11766" max="11766" width="10.85546875" style="47" customWidth="1"/>
    <col min="11767" max="11767" width="5.7109375" style="47" customWidth="1"/>
    <col min="11768" max="11768" width="57.5703125" style="47" customWidth="1"/>
    <col min="11769" max="11769" width="7.140625" style="47" customWidth="1"/>
    <col min="11770" max="11771" width="16.42578125" style="47" customWidth="1"/>
    <col min="11772" max="11772" width="0" style="47" hidden="1" customWidth="1"/>
    <col min="11773" max="12021" width="9.140625" style="47"/>
    <col min="12022" max="12022" width="10.85546875" style="47" customWidth="1"/>
    <col min="12023" max="12023" width="5.7109375" style="47" customWidth="1"/>
    <col min="12024" max="12024" width="57.5703125" style="47" customWidth="1"/>
    <col min="12025" max="12025" width="7.140625" style="47" customWidth="1"/>
    <col min="12026" max="12027" width="16.42578125" style="47" customWidth="1"/>
    <col min="12028" max="12028" width="0" style="47" hidden="1" customWidth="1"/>
    <col min="12029" max="12277" width="9.140625" style="47"/>
    <col min="12278" max="12278" width="10.85546875" style="47" customWidth="1"/>
    <col min="12279" max="12279" width="5.7109375" style="47" customWidth="1"/>
    <col min="12280" max="12280" width="57.5703125" style="47" customWidth="1"/>
    <col min="12281" max="12281" width="7.140625" style="47" customWidth="1"/>
    <col min="12282" max="12283" width="16.42578125" style="47" customWidth="1"/>
    <col min="12284" max="12284" width="0" style="47" hidden="1" customWidth="1"/>
    <col min="12285" max="12533" width="9.140625" style="47"/>
    <col min="12534" max="12534" width="10.85546875" style="47" customWidth="1"/>
    <col min="12535" max="12535" width="5.7109375" style="47" customWidth="1"/>
    <col min="12536" max="12536" width="57.5703125" style="47" customWidth="1"/>
    <col min="12537" max="12537" width="7.140625" style="47" customWidth="1"/>
    <col min="12538" max="12539" width="16.42578125" style="47" customWidth="1"/>
    <col min="12540" max="12540" width="0" style="47" hidden="1" customWidth="1"/>
    <col min="12541" max="12789" width="9.140625" style="47"/>
    <col min="12790" max="12790" width="10.85546875" style="47" customWidth="1"/>
    <col min="12791" max="12791" width="5.7109375" style="47" customWidth="1"/>
    <col min="12792" max="12792" width="57.5703125" style="47" customWidth="1"/>
    <col min="12793" max="12793" width="7.140625" style="47" customWidth="1"/>
    <col min="12794" max="12795" width="16.42578125" style="47" customWidth="1"/>
    <col min="12796" max="12796" width="0" style="47" hidden="1" customWidth="1"/>
    <col min="12797" max="13045" width="9.140625" style="47"/>
    <col min="13046" max="13046" width="10.85546875" style="47" customWidth="1"/>
    <col min="13047" max="13047" width="5.7109375" style="47" customWidth="1"/>
    <col min="13048" max="13048" width="57.5703125" style="47" customWidth="1"/>
    <col min="13049" max="13049" width="7.140625" style="47" customWidth="1"/>
    <col min="13050" max="13051" width="16.42578125" style="47" customWidth="1"/>
    <col min="13052" max="13052" width="0" style="47" hidden="1" customWidth="1"/>
    <col min="13053" max="13301" width="9.140625" style="47"/>
    <col min="13302" max="13302" width="10.85546875" style="47" customWidth="1"/>
    <col min="13303" max="13303" width="5.7109375" style="47" customWidth="1"/>
    <col min="13304" max="13304" width="57.5703125" style="47" customWidth="1"/>
    <col min="13305" max="13305" width="7.140625" style="47" customWidth="1"/>
    <col min="13306" max="13307" width="16.42578125" style="47" customWidth="1"/>
    <col min="13308" max="13308" width="0" style="47" hidden="1" customWidth="1"/>
    <col min="13309" max="13557" width="9.140625" style="47"/>
    <col min="13558" max="13558" width="10.85546875" style="47" customWidth="1"/>
    <col min="13559" max="13559" width="5.7109375" style="47" customWidth="1"/>
    <col min="13560" max="13560" width="57.5703125" style="47" customWidth="1"/>
    <col min="13561" max="13561" width="7.140625" style="47" customWidth="1"/>
    <col min="13562" max="13563" width="16.42578125" style="47" customWidth="1"/>
    <col min="13564" max="13564" width="0" style="47" hidden="1" customWidth="1"/>
    <col min="13565" max="13813" width="9.140625" style="47"/>
    <col min="13814" max="13814" width="10.85546875" style="47" customWidth="1"/>
    <col min="13815" max="13815" width="5.7109375" style="47" customWidth="1"/>
    <col min="13816" max="13816" width="57.5703125" style="47" customWidth="1"/>
    <col min="13817" max="13817" width="7.140625" style="47" customWidth="1"/>
    <col min="13818" max="13819" width="16.42578125" style="47" customWidth="1"/>
    <col min="13820" max="13820" width="0" style="47" hidden="1" customWidth="1"/>
    <col min="13821" max="14069" width="9.140625" style="47"/>
    <col min="14070" max="14070" width="10.85546875" style="47" customWidth="1"/>
    <col min="14071" max="14071" width="5.7109375" style="47" customWidth="1"/>
    <col min="14072" max="14072" width="57.5703125" style="47" customWidth="1"/>
    <col min="14073" max="14073" width="7.140625" style="47" customWidth="1"/>
    <col min="14074" max="14075" width="16.42578125" style="47" customWidth="1"/>
    <col min="14076" max="14076" width="0" style="47" hidden="1" customWidth="1"/>
    <col min="14077" max="14325" width="9.140625" style="47"/>
    <col min="14326" max="14326" width="10.85546875" style="47" customWidth="1"/>
    <col min="14327" max="14327" width="5.7109375" style="47" customWidth="1"/>
    <col min="14328" max="14328" width="57.5703125" style="47" customWidth="1"/>
    <col min="14329" max="14329" width="7.140625" style="47" customWidth="1"/>
    <col min="14330" max="14331" width="16.42578125" style="47" customWidth="1"/>
    <col min="14332" max="14332" width="0" style="47" hidden="1" customWidth="1"/>
    <col min="14333" max="14581" width="9.140625" style="47"/>
    <col min="14582" max="14582" width="10.85546875" style="47" customWidth="1"/>
    <col min="14583" max="14583" width="5.7109375" style="47" customWidth="1"/>
    <col min="14584" max="14584" width="57.5703125" style="47" customWidth="1"/>
    <col min="14585" max="14585" width="7.140625" style="47" customWidth="1"/>
    <col min="14586" max="14587" width="16.42578125" style="47" customWidth="1"/>
    <col min="14588" max="14588" width="0" style="47" hidden="1" customWidth="1"/>
    <col min="14589" max="14837" width="9.140625" style="47"/>
    <col min="14838" max="14838" width="10.85546875" style="47" customWidth="1"/>
    <col min="14839" max="14839" width="5.7109375" style="47" customWidth="1"/>
    <col min="14840" max="14840" width="57.5703125" style="47" customWidth="1"/>
    <col min="14841" max="14841" width="7.140625" style="47" customWidth="1"/>
    <col min="14842" max="14843" width="16.42578125" style="47" customWidth="1"/>
    <col min="14844" max="14844" width="0" style="47" hidden="1" customWidth="1"/>
    <col min="14845" max="15093" width="9.140625" style="47"/>
    <col min="15094" max="15094" width="10.85546875" style="47" customWidth="1"/>
    <col min="15095" max="15095" width="5.7109375" style="47" customWidth="1"/>
    <col min="15096" max="15096" width="57.5703125" style="47" customWidth="1"/>
    <col min="15097" max="15097" width="7.140625" style="47" customWidth="1"/>
    <col min="15098" max="15099" width="16.42578125" style="47" customWidth="1"/>
    <col min="15100" max="15100" width="0" style="47" hidden="1" customWidth="1"/>
    <col min="15101" max="15349" width="9.140625" style="47"/>
    <col min="15350" max="15350" width="10.85546875" style="47" customWidth="1"/>
    <col min="15351" max="15351" width="5.7109375" style="47" customWidth="1"/>
    <col min="15352" max="15352" width="57.5703125" style="47" customWidth="1"/>
    <col min="15353" max="15353" width="7.140625" style="47" customWidth="1"/>
    <col min="15354" max="15355" width="16.42578125" style="47" customWidth="1"/>
    <col min="15356" max="15356" width="0" style="47" hidden="1" customWidth="1"/>
    <col min="15357" max="15605" width="9.140625" style="47"/>
    <col min="15606" max="15606" width="10.85546875" style="47" customWidth="1"/>
    <col min="15607" max="15607" width="5.7109375" style="47" customWidth="1"/>
    <col min="15608" max="15608" width="57.5703125" style="47" customWidth="1"/>
    <col min="15609" max="15609" width="7.140625" style="47" customWidth="1"/>
    <col min="15610" max="15611" width="16.42578125" style="47" customWidth="1"/>
    <col min="15612" max="15612" width="0" style="47" hidden="1" customWidth="1"/>
    <col min="15613" max="15861" width="9.140625" style="47"/>
    <col min="15862" max="15862" width="10.85546875" style="47" customWidth="1"/>
    <col min="15863" max="15863" width="5.7109375" style="47" customWidth="1"/>
    <col min="15864" max="15864" width="57.5703125" style="47" customWidth="1"/>
    <col min="15865" max="15865" width="7.140625" style="47" customWidth="1"/>
    <col min="15866" max="15867" width="16.42578125" style="47" customWidth="1"/>
    <col min="15868" max="15868" width="0" style="47" hidden="1" customWidth="1"/>
    <col min="15869" max="16117" width="9.140625" style="47"/>
    <col min="16118" max="16118" width="10.85546875" style="47" customWidth="1"/>
    <col min="16119" max="16119" width="5.7109375" style="47" customWidth="1"/>
    <col min="16120" max="16120" width="57.5703125" style="47" customWidth="1"/>
    <col min="16121" max="16121" width="7.140625" style="47" customWidth="1"/>
    <col min="16122" max="16123" width="16.42578125" style="47" customWidth="1"/>
    <col min="16124" max="16124" width="0" style="47" hidden="1" customWidth="1"/>
    <col min="16125" max="16384" width="9.140625" style="47"/>
  </cols>
  <sheetData>
    <row r="2" spans="2:6" x14ac:dyDescent="0.2">
      <c r="B2" s="46" t="s">
        <v>881</v>
      </c>
    </row>
    <row r="3" spans="2:6" x14ac:dyDescent="0.2">
      <c r="B3" s="46" t="str">
        <f>'[1]1'!A2</f>
        <v xml:space="preserve">Registarski broj investicionog fonda: </v>
      </c>
    </row>
    <row r="4" spans="2:6" x14ac:dyDescent="0.2">
      <c r="B4" s="46" t="str">
        <f>'[1]1'!A3</f>
        <v>Naziv društva za upravljanje investicionim fondom: Društvo za upravljanje investicionim fondovima Kristal invest A.D. Banja Luka</v>
      </c>
    </row>
    <row r="5" spans="2:6" x14ac:dyDescent="0.2">
      <c r="B5" s="46" t="str">
        <f>'[1]1'!A4</f>
        <v>Matični broj društva za upravljanje investicionim fondom: 01935615</v>
      </c>
    </row>
    <row r="6" spans="2:6" x14ac:dyDescent="0.2">
      <c r="B6" s="46" t="str">
        <f>'[1]1'!A5</f>
        <v>JIB društva za upravljanje investicionim fondom: 4400819920004</v>
      </c>
    </row>
    <row r="7" spans="2:6" x14ac:dyDescent="0.2">
      <c r="B7" s="46" t="str">
        <f>'[1]1'!A6</f>
        <v>JIB zatvorenog investicionog fonda: JP-M-6</v>
      </c>
    </row>
    <row r="10" spans="2:6" x14ac:dyDescent="0.2">
      <c r="B10" s="207" t="s">
        <v>862</v>
      </c>
      <c r="C10" s="207"/>
      <c r="D10" s="207"/>
      <c r="E10" s="207"/>
      <c r="F10" s="207"/>
    </row>
    <row r="11" spans="2:6" x14ac:dyDescent="0.2">
      <c r="B11" s="208" t="s">
        <v>913</v>
      </c>
      <c r="C11" s="207"/>
      <c r="D11" s="207"/>
      <c r="E11" s="207"/>
      <c r="F11" s="207"/>
    </row>
    <row r="12" spans="2:6" x14ac:dyDescent="0.2">
      <c r="B12" s="48"/>
      <c r="C12" s="48"/>
      <c r="D12" s="48"/>
      <c r="E12" s="48"/>
      <c r="F12" s="48"/>
    </row>
    <row r="13" spans="2:6" ht="25.5" x14ac:dyDescent="0.2">
      <c r="F13" s="56" t="s">
        <v>79</v>
      </c>
    </row>
    <row r="14" spans="2:6" ht="25.5" customHeight="1" x14ac:dyDescent="0.2">
      <c r="B14" s="49" t="s">
        <v>80</v>
      </c>
      <c r="C14" s="50" t="s">
        <v>863</v>
      </c>
      <c r="D14" s="50" t="s">
        <v>347</v>
      </c>
      <c r="E14" s="58" t="s">
        <v>81</v>
      </c>
      <c r="F14" s="58" t="s">
        <v>82</v>
      </c>
    </row>
    <row r="15" spans="2:6" x14ac:dyDescent="0.2">
      <c r="B15" s="51">
        <v>1</v>
      </c>
      <c r="C15" s="51">
        <v>2</v>
      </c>
      <c r="D15" s="51">
        <v>3</v>
      </c>
      <c r="E15" s="59">
        <v>4</v>
      </c>
      <c r="F15" s="59">
        <v>5</v>
      </c>
    </row>
    <row r="16" spans="2:6" ht="19.5" customHeight="1" x14ac:dyDescent="0.2">
      <c r="B16" s="51" t="s">
        <v>346</v>
      </c>
      <c r="C16" s="52" t="s">
        <v>864</v>
      </c>
      <c r="D16" s="51">
        <v>501</v>
      </c>
      <c r="E16" s="60"/>
      <c r="F16" s="60"/>
    </row>
    <row r="17" spans="1:7" ht="20.100000000000001" customHeight="1" x14ac:dyDescent="0.2">
      <c r="B17" s="51" t="s">
        <v>343</v>
      </c>
      <c r="C17" s="52" t="s">
        <v>865</v>
      </c>
      <c r="D17" s="51">
        <v>502</v>
      </c>
      <c r="E17" s="61">
        <v>56928123</v>
      </c>
      <c r="F17" s="61">
        <v>58013181</v>
      </c>
    </row>
    <row r="18" spans="1:7" ht="20.100000000000001" customHeight="1" x14ac:dyDescent="0.2">
      <c r="B18" s="51" t="s">
        <v>342</v>
      </c>
      <c r="C18" s="52" t="s">
        <v>866</v>
      </c>
      <c r="D18" s="51">
        <v>503</v>
      </c>
      <c r="E18" s="62">
        <v>3703876</v>
      </c>
      <c r="F18" s="62">
        <v>3749012</v>
      </c>
    </row>
    <row r="19" spans="1:7" ht="20.100000000000001" customHeight="1" x14ac:dyDescent="0.2">
      <c r="B19" s="51" t="s">
        <v>341</v>
      </c>
      <c r="C19" s="52" t="s">
        <v>867</v>
      </c>
      <c r="D19" s="51">
        <v>504</v>
      </c>
      <c r="E19" s="62">
        <v>15.369899999999999</v>
      </c>
      <c r="F19" s="62">
        <v>15.474299999999999</v>
      </c>
    </row>
    <row r="20" spans="1:7" ht="18.75" customHeight="1" x14ac:dyDescent="0.2">
      <c r="B20" s="51" t="s">
        <v>345</v>
      </c>
      <c r="C20" s="52" t="s">
        <v>868</v>
      </c>
      <c r="D20" s="51">
        <v>505</v>
      </c>
      <c r="E20" s="61"/>
      <c r="F20" s="61"/>
    </row>
    <row r="21" spans="1:7" ht="20.100000000000001" customHeight="1" x14ac:dyDescent="0.2">
      <c r="B21" s="51" t="s">
        <v>343</v>
      </c>
      <c r="C21" s="52" t="s">
        <v>869</v>
      </c>
      <c r="D21" s="51">
        <v>506</v>
      </c>
      <c r="E21" s="61">
        <v>54153355</v>
      </c>
      <c r="F21" s="61">
        <v>54961086</v>
      </c>
    </row>
    <row r="22" spans="1:7" ht="20.100000000000001" customHeight="1" x14ac:dyDescent="0.2">
      <c r="B22" s="51" t="s">
        <v>342</v>
      </c>
      <c r="C22" s="52" t="s">
        <v>870</v>
      </c>
      <c r="D22" s="51">
        <v>507</v>
      </c>
      <c r="E22" s="62">
        <v>3539094</v>
      </c>
      <c r="F22" s="62">
        <v>3721556</v>
      </c>
    </row>
    <row r="23" spans="1:7" ht="20.100000000000001" customHeight="1" x14ac:dyDescent="0.2">
      <c r="B23" s="51" t="s">
        <v>341</v>
      </c>
      <c r="C23" s="52" t="s">
        <v>871</v>
      </c>
      <c r="D23" s="51">
        <v>508</v>
      </c>
      <c r="E23" s="62">
        <v>15.301500000000001</v>
      </c>
      <c r="F23" s="62">
        <v>14.7683</v>
      </c>
    </row>
    <row r="24" spans="1:7" ht="20.100000000000001" customHeight="1" x14ac:dyDescent="0.2">
      <c r="B24" s="51" t="s">
        <v>344</v>
      </c>
      <c r="C24" s="52" t="s">
        <v>872</v>
      </c>
      <c r="D24" s="51">
        <v>509</v>
      </c>
      <c r="E24" s="61"/>
      <c r="F24" s="61"/>
      <c r="G24" s="53" t="s">
        <v>873</v>
      </c>
    </row>
    <row r="25" spans="1:7" ht="18" customHeight="1" x14ac:dyDescent="0.2">
      <c r="B25" s="51" t="s">
        <v>343</v>
      </c>
      <c r="C25" s="52" t="s">
        <v>874</v>
      </c>
      <c r="D25" s="51">
        <v>510</v>
      </c>
      <c r="E25" s="62">
        <v>1.7090884946369372E-2</v>
      </c>
      <c r="F25" s="62">
        <v>1.7162681840645601E-2</v>
      </c>
      <c r="G25" s="54">
        <v>103598555.66</v>
      </c>
    </row>
    <row r="26" spans="1:7" ht="18.75" customHeight="1" x14ac:dyDescent="0.2">
      <c r="B26" s="51" t="s">
        <v>342</v>
      </c>
      <c r="C26" s="52" t="s">
        <v>875</v>
      </c>
      <c r="D26" s="51">
        <v>511</v>
      </c>
      <c r="E26" s="63">
        <v>2.477330370057481E-3</v>
      </c>
      <c r="F26" s="63">
        <v>6.4328704344618149E-3</v>
      </c>
      <c r="G26" s="47" t="s">
        <v>876</v>
      </c>
    </row>
    <row r="27" spans="1:7" ht="20.100000000000001" customHeight="1" x14ac:dyDescent="0.2">
      <c r="B27" s="51" t="s">
        <v>341</v>
      </c>
      <c r="C27" s="52" t="s">
        <v>877</v>
      </c>
      <c r="D27" s="51">
        <v>512</v>
      </c>
      <c r="E27" s="61">
        <v>0</v>
      </c>
      <c r="F27" s="61">
        <v>0</v>
      </c>
    </row>
    <row r="28" spans="1:7" ht="20.100000000000001" customHeight="1" x14ac:dyDescent="0.2">
      <c r="B28" s="51" t="s">
        <v>44</v>
      </c>
      <c r="C28" s="52" t="s">
        <v>878</v>
      </c>
      <c r="D28" s="51">
        <v>513</v>
      </c>
      <c r="E28" s="62">
        <v>-3.4531580779135055E-3</v>
      </c>
      <c r="F28" s="62">
        <v>-5.2600000000000001E-2</v>
      </c>
    </row>
    <row r="31" spans="1:7" ht="16.5" customHeight="1" x14ac:dyDescent="0.2">
      <c r="A31" s="209" t="s">
        <v>83</v>
      </c>
      <c r="B31" s="209"/>
      <c r="C31" s="55" t="s">
        <v>879</v>
      </c>
      <c r="D31" s="210" t="s">
        <v>84</v>
      </c>
      <c r="E31" s="211" t="s">
        <v>880</v>
      </c>
      <c r="F31" s="211"/>
    </row>
    <row r="32" spans="1:7" ht="16.5" customHeight="1" x14ac:dyDescent="0.2">
      <c r="A32" s="209" t="s">
        <v>907</v>
      </c>
      <c r="B32" s="209"/>
      <c r="C32" s="143" t="s">
        <v>904</v>
      </c>
      <c r="D32" s="210"/>
      <c r="E32" s="211"/>
      <c r="F32" s="211"/>
    </row>
    <row r="33" spans="3:7" x14ac:dyDescent="0.2">
      <c r="E33" s="205" t="s">
        <v>339</v>
      </c>
      <c r="F33" s="205"/>
    </row>
    <row r="34" spans="3:7" ht="17.25" customHeight="1" x14ac:dyDescent="0.2"/>
    <row r="35" spans="3:7" ht="23.25" customHeight="1" x14ac:dyDescent="0.4">
      <c r="C35" s="206"/>
      <c r="D35" s="206"/>
      <c r="E35" s="206"/>
      <c r="F35" s="206"/>
      <c r="G35" s="206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3"/>
  <sheetViews>
    <sheetView view="pageBreakPreview" topLeftCell="A46" zoomScaleNormal="100" zoomScaleSheetLayoutView="100" workbookViewId="0">
      <selection activeCell="M20" sqref="M20"/>
    </sheetView>
  </sheetViews>
  <sheetFormatPr defaultColWidth="8" defaultRowHeight="12.75" customHeight="1" x14ac:dyDescent="0.2"/>
  <cols>
    <col min="1" max="1" width="47" style="156" customWidth="1"/>
    <col min="2" max="2" width="10.7109375" style="145" customWidth="1"/>
    <col min="3" max="3" width="11.85546875" style="148" customWidth="1"/>
    <col min="4" max="4" width="5.140625" style="147" customWidth="1"/>
    <col min="5" max="5" width="12.5703125" style="149" customWidth="1"/>
    <col min="6" max="6" width="5.28515625" style="150" customWidth="1"/>
    <col min="7" max="7" width="12.7109375" style="151" customWidth="1"/>
    <col min="8" max="8" width="5.28515625" style="150" customWidth="1"/>
    <col min="9" max="9" width="16.5703125" style="152" customWidth="1"/>
    <col min="10" max="10" width="7.5703125" style="150" customWidth="1"/>
    <col min="11" max="11" width="12" style="151" customWidth="1"/>
    <col min="12" max="12" width="5.42578125" style="153" customWidth="1"/>
    <col min="13" max="13" width="16.85546875" style="152" customWidth="1"/>
    <col min="14" max="14" width="6.42578125" style="150" customWidth="1"/>
    <col min="15" max="15" width="13.140625" style="151" customWidth="1"/>
    <col min="16" max="16" width="6.42578125" style="150" customWidth="1"/>
    <col min="17" max="17" width="13.28515625" style="151" customWidth="1"/>
    <col min="18" max="18" width="32.42578125" style="147" hidden="1" customWidth="1"/>
    <col min="19" max="19" width="14.85546875" style="147" hidden="1" customWidth="1"/>
    <col min="20" max="20" width="9.140625" style="147" customWidth="1"/>
    <col min="21" max="21" width="21" style="147" customWidth="1"/>
    <col min="22" max="256" width="9.140625" style="147" customWidth="1"/>
    <col min="257" max="16384" width="8" style="154"/>
  </cols>
  <sheetData>
    <row r="1" spans="1:18" x14ac:dyDescent="0.2">
      <c r="A1" s="147" t="str">
        <f>'[2]1'!A1</f>
        <v xml:space="preserve">Naziv investicionog fonda: </v>
      </c>
      <c r="B1" s="145" t="s">
        <v>842</v>
      </c>
    </row>
    <row r="2" spans="1:18" x14ac:dyDescent="0.2">
      <c r="A2" s="147" t="str">
        <f>'[2]1'!A2</f>
        <v xml:space="preserve">Registarski broj investicionog fonda: </v>
      </c>
    </row>
    <row r="3" spans="1:18" x14ac:dyDescent="0.2">
      <c r="A3" s="147" t="str">
        <f>'[2]1'!A3</f>
        <v>Naziv društva za upravljanje investicionim fondom: Društvo za upravljanje investicionim fondovima Kristal invest A.D. Banja Luka</v>
      </c>
    </row>
    <row r="4" spans="1:18" x14ac:dyDescent="0.2">
      <c r="A4" s="147" t="str">
        <f>'[2]1'!A4</f>
        <v>Matični broj društva za upravljanje investicionim fondom: 01935615</v>
      </c>
    </row>
    <row r="5" spans="1:18" x14ac:dyDescent="0.2">
      <c r="A5" s="147" t="str">
        <f>'[2]1'!A5</f>
        <v>JIB društva za upravljanje investicionim fondom: 4400819920004</v>
      </c>
    </row>
    <row r="6" spans="1:18" x14ac:dyDescent="0.2">
      <c r="A6" s="147" t="str">
        <f>'[2]1'!A6</f>
        <v>JIB zatvorenog investicionog fonda: JP-M-6</v>
      </c>
    </row>
    <row r="8" spans="1:18" x14ac:dyDescent="0.2">
      <c r="A8" s="214" t="s">
        <v>508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</row>
    <row r="9" spans="1:18" x14ac:dyDescent="0.2">
      <c r="A9" s="214" t="s">
        <v>882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</row>
    <row r="10" spans="1:18" x14ac:dyDescent="0.2">
      <c r="A10" s="155"/>
      <c r="B10" s="68"/>
      <c r="C10" s="69"/>
      <c r="D10" s="70"/>
      <c r="E10" s="71"/>
      <c r="F10" s="72"/>
      <c r="G10" s="73"/>
      <c r="H10" s="72"/>
      <c r="I10" s="74"/>
      <c r="J10" s="72"/>
      <c r="K10" s="73"/>
      <c r="L10" s="75"/>
      <c r="M10" s="74"/>
      <c r="N10" s="72"/>
      <c r="O10" s="73"/>
      <c r="P10" s="72"/>
      <c r="Q10" s="73"/>
    </row>
    <row r="11" spans="1:18" x14ac:dyDescent="0.2">
      <c r="A11" s="156" t="s">
        <v>507</v>
      </c>
    </row>
    <row r="12" spans="1:18" ht="45.75" customHeight="1" x14ac:dyDescent="0.2">
      <c r="A12" s="225" t="s">
        <v>506</v>
      </c>
      <c r="B12" s="226"/>
      <c r="C12" s="227"/>
      <c r="D12" s="222" t="s">
        <v>347</v>
      </c>
      <c r="E12" s="228" t="s">
        <v>505</v>
      </c>
      <c r="F12" s="222" t="s">
        <v>347</v>
      </c>
      <c r="G12" s="215" t="s">
        <v>504</v>
      </c>
      <c r="H12" s="222" t="s">
        <v>347</v>
      </c>
      <c r="I12" s="220" t="s">
        <v>503</v>
      </c>
      <c r="J12" s="222" t="s">
        <v>347</v>
      </c>
      <c r="K12" s="215" t="s">
        <v>502</v>
      </c>
      <c r="L12" s="217" t="s">
        <v>347</v>
      </c>
      <c r="M12" s="220" t="s">
        <v>501</v>
      </c>
      <c r="N12" s="222" t="s">
        <v>347</v>
      </c>
      <c r="O12" s="215" t="s">
        <v>500</v>
      </c>
      <c r="P12" s="222" t="s">
        <v>347</v>
      </c>
      <c r="Q12" s="215" t="s">
        <v>499</v>
      </c>
      <c r="R12" s="157"/>
    </row>
    <row r="13" spans="1:18" ht="63" customHeight="1" x14ac:dyDescent="0.2">
      <c r="A13" s="158" t="s">
        <v>498</v>
      </c>
      <c r="B13" s="158" t="s">
        <v>497</v>
      </c>
      <c r="C13" s="158" t="s">
        <v>496</v>
      </c>
      <c r="D13" s="223"/>
      <c r="E13" s="229"/>
      <c r="F13" s="223"/>
      <c r="G13" s="216"/>
      <c r="H13" s="223"/>
      <c r="I13" s="221"/>
      <c r="J13" s="223"/>
      <c r="K13" s="216"/>
      <c r="L13" s="218"/>
      <c r="M13" s="221"/>
      <c r="N13" s="223"/>
      <c r="O13" s="216"/>
      <c r="P13" s="223"/>
      <c r="Q13" s="216"/>
      <c r="R13" s="157">
        <v>102235371.31999999</v>
      </c>
    </row>
    <row r="14" spans="1:18" x14ac:dyDescent="0.2">
      <c r="A14" s="225">
        <v>1</v>
      </c>
      <c r="B14" s="226"/>
      <c r="C14" s="227"/>
      <c r="D14" s="224"/>
      <c r="E14" s="159">
        <v>2</v>
      </c>
      <c r="F14" s="224"/>
      <c r="G14" s="159">
        <v>3</v>
      </c>
      <c r="H14" s="224"/>
      <c r="I14" s="158">
        <v>4</v>
      </c>
      <c r="J14" s="224"/>
      <c r="K14" s="159">
        <v>5</v>
      </c>
      <c r="L14" s="219"/>
      <c r="M14" s="158">
        <v>6</v>
      </c>
      <c r="N14" s="224"/>
      <c r="O14" s="159">
        <v>7</v>
      </c>
      <c r="P14" s="224"/>
      <c r="Q14" s="159">
        <v>8</v>
      </c>
      <c r="R14" s="157"/>
    </row>
    <row r="15" spans="1:18" ht="19.5" customHeight="1" x14ac:dyDescent="0.2">
      <c r="A15" s="160" t="s">
        <v>495</v>
      </c>
      <c r="B15" s="158"/>
      <c r="C15" s="161"/>
      <c r="D15" s="162" t="s">
        <v>494</v>
      </c>
      <c r="E15" s="163"/>
      <c r="F15" s="164" t="s">
        <v>493</v>
      </c>
      <c r="G15" s="165"/>
      <c r="H15" s="166" t="s">
        <v>492</v>
      </c>
      <c r="I15" s="167"/>
      <c r="J15" s="166" t="s">
        <v>491</v>
      </c>
      <c r="K15" s="168"/>
      <c r="L15" s="166" t="s">
        <v>490</v>
      </c>
      <c r="M15" s="169"/>
      <c r="N15" s="164" t="s">
        <v>489</v>
      </c>
      <c r="O15" s="168"/>
      <c r="P15" s="164" t="s">
        <v>488</v>
      </c>
      <c r="Q15" s="168"/>
      <c r="R15" s="170"/>
    </row>
    <row r="16" spans="1:18" ht="19.5" customHeight="1" x14ac:dyDescent="0.2">
      <c r="A16" s="160" t="s">
        <v>434</v>
      </c>
      <c r="B16" s="158"/>
      <c r="C16" s="161"/>
      <c r="D16" s="162" t="s">
        <v>487</v>
      </c>
      <c r="E16" s="163"/>
      <c r="F16" s="164" t="s">
        <v>486</v>
      </c>
      <c r="G16" s="165"/>
      <c r="H16" s="166" t="s">
        <v>485</v>
      </c>
      <c r="I16" s="167">
        <v>28518195.18</v>
      </c>
      <c r="J16" s="166" t="s">
        <v>484</v>
      </c>
      <c r="K16" s="168"/>
      <c r="L16" s="166" t="s">
        <v>483</v>
      </c>
      <c r="M16" s="169">
        <v>28671730.629999999</v>
      </c>
      <c r="N16" s="164" t="s">
        <v>482</v>
      </c>
      <c r="O16" s="168"/>
      <c r="P16" s="164" t="s">
        <v>481</v>
      </c>
      <c r="Q16" s="168">
        <v>52.638100000000001</v>
      </c>
      <c r="R16" s="170"/>
    </row>
    <row r="17" spans="1:18" ht="19.5" customHeight="1" x14ac:dyDescent="0.2">
      <c r="A17" s="160" t="s">
        <v>479</v>
      </c>
      <c r="B17" s="158" t="s">
        <v>382</v>
      </c>
      <c r="C17" s="161" t="s">
        <v>478</v>
      </c>
      <c r="D17" s="162"/>
      <c r="E17" s="163">
        <v>22381182</v>
      </c>
      <c r="F17" s="164"/>
      <c r="G17" s="165">
        <v>0.32979999999999998</v>
      </c>
      <c r="H17" s="166"/>
      <c r="I17" s="167">
        <v>7381313.8200000003</v>
      </c>
      <c r="J17" s="166"/>
      <c r="K17" s="168">
        <v>0.34870000000000001</v>
      </c>
      <c r="L17" s="166"/>
      <c r="M17" s="169">
        <v>7804318.1600000001</v>
      </c>
      <c r="N17" s="164"/>
      <c r="O17" s="168">
        <v>5.0640999999999998</v>
      </c>
      <c r="P17" s="164"/>
      <c r="Q17" s="168">
        <v>14.3279</v>
      </c>
      <c r="R17" s="170"/>
    </row>
    <row r="18" spans="1:18" ht="19.5" customHeight="1" x14ac:dyDescent="0.2">
      <c r="A18" s="160" t="s">
        <v>477</v>
      </c>
      <c r="B18" s="158" t="s">
        <v>382</v>
      </c>
      <c r="C18" s="161" t="s">
        <v>476</v>
      </c>
      <c r="D18" s="162"/>
      <c r="E18" s="163">
        <v>2829464</v>
      </c>
      <c r="F18" s="164"/>
      <c r="G18" s="165">
        <v>0.48559999999999998</v>
      </c>
      <c r="H18" s="166"/>
      <c r="I18" s="167">
        <v>1373987.72</v>
      </c>
      <c r="J18" s="166"/>
      <c r="K18" s="168">
        <v>0.41320000000000001</v>
      </c>
      <c r="L18" s="166"/>
      <c r="M18" s="169">
        <v>1169134.52</v>
      </c>
      <c r="N18" s="164"/>
      <c r="O18" s="168">
        <v>2.7644000000000002</v>
      </c>
      <c r="P18" s="164"/>
      <c r="Q18" s="168">
        <v>2.1463999999999999</v>
      </c>
      <c r="R18" s="170"/>
    </row>
    <row r="19" spans="1:18" ht="19.5" customHeight="1" x14ac:dyDescent="0.2">
      <c r="A19" s="160" t="s">
        <v>475</v>
      </c>
      <c r="B19" s="158" t="s">
        <v>382</v>
      </c>
      <c r="C19" s="161" t="s">
        <v>474</v>
      </c>
      <c r="D19" s="162"/>
      <c r="E19" s="163">
        <v>20567648</v>
      </c>
      <c r="F19" s="164"/>
      <c r="G19" s="165">
        <v>0.43840000000000001</v>
      </c>
      <c r="H19" s="166"/>
      <c r="I19" s="167">
        <v>9016856.8800000008</v>
      </c>
      <c r="J19" s="166"/>
      <c r="K19" s="168">
        <v>0.41049999999999998</v>
      </c>
      <c r="L19" s="166"/>
      <c r="M19" s="169">
        <v>8443019.5</v>
      </c>
      <c r="N19" s="164"/>
      <c r="O19" s="168">
        <v>5.34</v>
      </c>
      <c r="P19" s="164"/>
      <c r="Q19" s="168">
        <v>15.500400000000001</v>
      </c>
      <c r="R19" s="170"/>
    </row>
    <row r="20" spans="1:18" ht="19.5" customHeight="1" x14ac:dyDescent="0.2">
      <c r="A20" s="160" t="s">
        <v>473</v>
      </c>
      <c r="B20" s="158" t="s">
        <v>382</v>
      </c>
      <c r="C20" s="161" t="s">
        <v>472</v>
      </c>
      <c r="D20" s="162"/>
      <c r="E20" s="163">
        <v>6453377</v>
      </c>
      <c r="F20" s="164"/>
      <c r="G20" s="165">
        <v>0.08</v>
      </c>
      <c r="H20" s="166"/>
      <c r="I20" s="167">
        <v>516270.16</v>
      </c>
      <c r="J20" s="166"/>
      <c r="K20" s="168">
        <v>0.08</v>
      </c>
      <c r="L20" s="166"/>
      <c r="M20" s="169">
        <v>516270.16</v>
      </c>
      <c r="N20" s="164"/>
      <c r="O20" s="168">
        <v>5.9537000000000004</v>
      </c>
      <c r="P20" s="164"/>
      <c r="Q20" s="168">
        <v>0.94779999999999998</v>
      </c>
      <c r="R20" s="170"/>
    </row>
    <row r="21" spans="1:18" ht="19.5" customHeight="1" x14ac:dyDescent="0.2">
      <c r="A21" s="160" t="s">
        <v>471</v>
      </c>
      <c r="B21" s="158" t="s">
        <v>382</v>
      </c>
      <c r="C21" s="161" t="s">
        <v>470</v>
      </c>
      <c r="D21" s="162"/>
      <c r="E21" s="163">
        <v>722939</v>
      </c>
      <c r="F21" s="164"/>
      <c r="G21" s="165">
        <v>0.7</v>
      </c>
      <c r="H21" s="166"/>
      <c r="I21" s="167">
        <v>506057.3</v>
      </c>
      <c r="J21" s="166"/>
      <c r="K21" s="168">
        <v>0.7</v>
      </c>
      <c r="L21" s="166"/>
      <c r="M21" s="169">
        <v>506057.3</v>
      </c>
      <c r="N21" s="164"/>
      <c r="O21" s="168">
        <v>9.3391000000000002</v>
      </c>
      <c r="P21" s="164"/>
      <c r="Q21" s="168">
        <v>0.92910000000000004</v>
      </c>
      <c r="R21" s="170"/>
    </row>
    <row r="22" spans="1:18" ht="19.5" customHeight="1" x14ac:dyDescent="0.2">
      <c r="A22" s="160" t="s">
        <v>469</v>
      </c>
      <c r="B22" s="158" t="s">
        <v>382</v>
      </c>
      <c r="C22" s="161" t="s">
        <v>468</v>
      </c>
      <c r="D22" s="162"/>
      <c r="E22" s="163">
        <v>1041175</v>
      </c>
      <c r="F22" s="164"/>
      <c r="G22" s="165">
        <v>0</v>
      </c>
      <c r="H22" s="166"/>
      <c r="I22" s="167">
        <v>0</v>
      </c>
      <c r="J22" s="166"/>
      <c r="K22" s="168">
        <v>0</v>
      </c>
      <c r="L22" s="166"/>
      <c r="M22" s="169">
        <v>0</v>
      </c>
      <c r="N22" s="164"/>
      <c r="O22" s="168">
        <v>8.7622999999999998</v>
      </c>
      <c r="P22" s="164"/>
      <c r="Q22" s="168">
        <v>0</v>
      </c>
      <c r="R22" s="170"/>
    </row>
    <row r="23" spans="1:18" ht="19.5" customHeight="1" x14ac:dyDescent="0.2">
      <c r="A23" s="160" t="s">
        <v>467</v>
      </c>
      <c r="B23" s="158" t="s">
        <v>382</v>
      </c>
      <c r="C23" s="161" t="s">
        <v>466</v>
      </c>
      <c r="D23" s="162"/>
      <c r="E23" s="163">
        <v>8361604</v>
      </c>
      <c r="F23" s="164"/>
      <c r="G23" s="165">
        <v>1.1629</v>
      </c>
      <c r="H23" s="166"/>
      <c r="I23" s="167">
        <v>9723709.2899999991</v>
      </c>
      <c r="J23" s="166"/>
      <c r="K23" s="168">
        <v>1.2238</v>
      </c>
      <c r="L23" s="166"/>
      <c r="M23" s="169">
        <v>10232930.98</v>
      </c>
      <c r="N23" s="164"/>
      <c r="O23" s="168">
        <v>1.7016</v>
      </c>
      <c r="P23" s="164"/>
      <c r="Q23" s="168">
        <v>18.7865</v>
      </c>
      <c r="R23" s="170"/>
    </row>
    <row r="24" spans="1:18" ht="19.5" customHeight="1" x14ac:dyDescent="0.2">
      <c r="A24" s="160" t="s">
        <v>380</v>
      </c>
      <c r="B24" s="158"/>
      <c r="C24" s="161"/>
      <c r="D24" s="162" t="s">
        <v>464</v>
      </c>
      <c r="E24" s="163"/>
      <c r="F24" s="164" t="s">
        <v>463</v>
      </c>
      <c r="G24" s="165"/>
      <c r="H24" s="166" t="s">
        <v>462</v>
      </c>
      <c r="I24" s="167"/>
      <c r="J24" s="166" t="s">
        <v>461</v>
      </c>
      <c r="K24" s="168"/>
      <c r="L24" s="166" t="s">
        <v>460</v>
      </c>
      <c r="M24" s="169"/>
      <c r="N24" s="164" t="s">
        <v>459</v>
      </c>
      <c r="O24" s="168"/>
      <c r="P24" s="164" t="s">
        <v>458</v>
      </c>
      <c r="Q24" s="168"/>
      <c r="R24" s="170"/>
    </row>
    <row r="25" spans="1:18" ht="19.5" customHeight="1" x14ac:dyDescent="0.2">
      <c r="A25" s="160" t="s">
        <v>372</v>
      </c>
      <c r="B25" s="158"/>
      <c r="C25" s="161"/>
      <c r="D25" s="162" t="s">
        <v>457</v>
      </c>
      <c r="E25" s="163"/>
      <c r="F25" s="164" t="s">
        <v>456</v>
      </c>
      <c r="G25" s="165"/>
      <c r="H25" s="166" t="s">
        <v>455</v>
      </c>
      <c r="I25" s="167"/>
      <c r="J25" s="166" t="s">
        <v>454</v>
      </c>
      <c r="K25" s="168"/>
      <c r="L25" s="166" t="s">
        <v>453</v>
      </c>
      <c r="M25" s="169"/>
      <c r="N25" s="164" t="s">
        <v>452</v>
      </c>
      <c r="O25" s="168"/>
      <c r="P25" s="164" t="s">
        <v>451</v>
      </c>
      <c r="Q25" s="168"/>
      <c r="R25" s="170"/>
    </row>
    <row r="26" spans="1:18" ht="19.5" customHeight="1" x14ac:dyDescent="0.2">
      <c r="A26" s="160" t="s">
        <v>450</v>
      </c>
      <c r="B26" s="158"/>
      <c r="C26" s="161"/>
      <c r="D26" s="162" t="s">
        <v>449</v>
      </c>
      <c r="E26" s="163"/>
      <c r="F26" s="164" t="s">
        <v>448</v>
      </c>
      <c r="G26" s="165"/>
      <c r="H26" s="166" t="s">
        <v>447</v>
      </c>
      <c r="I26" s="167">
        <v>28518195.18</v>
      </c>
      <c r="J26" s="166" t="s">
        <v>446</v>
      </c>
      <c r="K26" s="168"/>
      <c r="L26" s="166" t="s">
        <v>445</v>
      </c>
      <c r="M26" s="169">
        <v>28671730.629999999</v>
      </c>
      <c r="N26" s="164" t="s">
        <v>444</v>
      </c>
      <c r="O26" s="168"/>
      <c r="P26" s="164" t="s">
        <v>443</v>
      </c>
      <c r="Q26" s="168">
        <v>52.638100000000001</v>
      </c>
      <c r="R26" s="170"/>
    </row>
    <row r="27" spans="1:18" ht="19.5" customHeight="1" x14ac:dyDescent="0.2">
      <c r="A27" s="160" t="s">
        <v>442</v>
      </c>
      <c r="B27" s="158"/>
      <c r="C27" s="161"/>
      <c r="D27" s="162" t="s">
        <v>441</v>
      </c>
      <c r="E27" s="163"/>
      <c r="F27" s="164" t="s">
        <v>440</v>
      </c>
      <c r="G27" s="165"/>
      <c r="H27" s="166" t="s">
        <v>439</v>
      </c>
      <c r="I27" s="167"/>
      <c r="J27" s="166" t="s">
        <v>438</v>
      </c>
      <c r="K27" s="168"/>
      <c r="L27" s="166" t="s">
        <v>437</v>
      </c>
      <c r="M27" s="169"/>
      <c r="N27" s="164" t="s">
        <v>436</v>
      </c>
      <c r="O27" s="168"/>
      <c r="P27" s="164" t="s">
        <v>435</v>
      </c>
      <c r="Q27" s="168"/>
      <c r="R27" s="170"/>
    </row>
    <row r="28" spans="1:18" ht="19.5" customHeight="1" x14ac:dyDescent="0.2">
      <c r="A28" s="160" t="s">
        <v>434</v>
      </c>
      <c r="B28" s="158"/>
      <c r="C28" s="161"/>
      <c r="D28" s="162" t="s">
        <v>433</v>
      </c>
      <c r="E28" s="163"/>
      <c r="F28" s="164" t="s">
        <v>432</v>
      </c>
      <c r="G28" s="165"/>
      <c r="H28" s="166" t="s">
        <v>431</v>
      </c>
      <c r="I28" s="167">
        <v>16436262.08</v>
      </c>
      <c r="J28" s="166" t="s">
        <v>430</v>
      </c>
      <c r="K28" s="168"/>
      <c r="L28" s="166" t="s">
        <v>429</v>
      </c>
      <c r="M28" s="169">
        <v>16389597.48</v>
      </c>
      <c r="N28" s="164" t="s">
        <v>428</v>
      </c>
      <c r="O28" s="168"/>
      <c r="P28" s="164" t="s">
        <v>427</v>
      </c>
      <c r="Q28" s="168">
        <v>30.089500000000001</v>
      </c>
      <c r="R28" s="170"/>
    </row>
    <row r="29" spans="1:18" ht="19.5" customHeight="1" x14ac:dyDescent="0.2">
      <c r="A29" s="160" t="s">
        <v>426</v>
      </c>
      <c r="B29" s="158" t="s">
        <v>382</v>
      </c>
      <c r="C29" s="161" t="s">
        <v>425</v>
      </c>
      <c r="D29" s="162"/>
      <c r="E29" s="163">
        <v>1782</v>
      </c>
      <c r="F29" s="164"/>
      <c r="G29" s="165">
        <v>473.2131</v>
      </c>
      <c r="H29" s="166"/>
      <c r="I29" s="167">
        <v>843265.69</v>
      </c>
      <c r="J29" s="166"/>
      <c r="K29" s="168">
        <v>507.53789999999998</v>
      </c>
      <c r="L29" s="166"/>
      <c r="M29" s="169">
        <v>904432.51</v>
      </c>
      <c r="N29" s="164"/>
      <c r="O29" s="168">
        <v>4.0000000000000002E-4</v>
      </c>
      <c r="P29" s="164"/>
      <c r="Q29" s="168">
        <v>1.6604000000000001</v>
      </c>
      <c r="R29" s="170"/>
    </row>
    <row r="30" spans="1:18" ht="19.5" customHeight="1" x14ac:dyDescent="0.2">
      <c r="A30" s="160" t="s">
        <v>424</v>
      </c>
      <c r="B30" s="158" t="s">
        <v>382</v>
      </c>
      <c r="C30" s="161" t="s">
        <v>423</v>
      </c>
      <c r="D30" s="162"/>
      <c r="E30" s="163">
        <v>2670</v>
      </c>
      <c r="F30" s="164"/>
      <c r="G30" s="165">
        <v>205.14089999999999</v>
      </c>
      <c r="H30" s="166"/>
      <c r="I30" s="167">
        <v>547726.24</v>
      </c>
      <c r="J30" s="166"/>
      <c r="K30" s="168">
        <v>213.1225</v>
      </c>
      <c r="L30" s="166"/>
      <c r="M30" s="169">
        <v>569036.98</v>
      </c>
      <c r="N30" s="164"/>
      <c r="O30" s="168">
        <v>2E-3</v>
      </c>
      <c r="P30" s="164"/>
      <c r="Q30" s="168">
        <v>1.0447</v>
      </c>
      <c r="R30" s="170"/>
    </row>
    <row r="31" spans="1:18" ht="19.5" customHeight="1" x14ac:dyDescent="0.2">
      <c r="A31" s="160" t="s">
        <v>422</v>
      </c>
      <c r="B31" s="158" t="s">
        <v>382</v>
      </c>
      <c r="C31" s="161" t="s">
        <v>421</v>
      </c>
      <c r="D31" s="162"/>
      <c r="E31" s="163">
        <v>2170</v>
      </c>
      <c r="F31" s="164"/>
      <c r="G31" s="165">
        <v>137.19130000000001</v>
      </c>
      <c r="H31" s="166"/>
      <c r="I31" s="167">
        <v>297705.13</v>
      </c>
      <c r="J31" s="166"/>
      <c r="K31" s="168">
        <v>131.54580000000001</v>
      </c>
      <c r="L31" s="166"/>
      <c r="M31" s="169">
        <v>285454.39</v>
      </c>
      <c r="N31" s="164"/>
      <c r="O31" s="168">
        <v>1E-4</v>
      </c>
      <c r="P31" s="164"/>
      <c r="Q31" s="168">
        <v>0.52410000000000001</v>
      </c>
      <c r="R31" s="170"/>
    </row>
    <row r="32" spans="1:18" ht="19.5" customHeight="1" x14ac:dyDescent="0.2">
      <c r="A32" s="160" t="s">
        <v>420</v>
      </c>
      <c r="B32" s="158" t="s">
        <v>382</v>
      </c>
      <c r="C32" s="161" t="s">
        <v>419</v>
      </c>
      <c r="D32" s="162"/>
      <c r="E32" s="163">
        <v>2300</v>
      </c>
      <c r="F32" s="164"/>
      <c r="G32" s="165">
        <v>210.78720000000001</v>
      </c>
      <c r="H32" s="166"/>
      <c r="I32" s="167">
        <v>484810.46</v>
      </c>
      <c r="J32" s="166"/>
      <c r="K32" s="168">
        <v>158.00110000000001</v>
      </c>
      <c r="L32" s="166"/>
      <c r="M32" s="169">
        <v>363402.58</v>
      </c>
      <c r="N32" s="164"/>
      <c r="O32" s="168">
        <v>6.9999999999999999E-4</v>
      </c>
      <c r="P32" s="164"/>
      <c r="Q32" s="168">
        <v>0.66720000000000002</v>
      </c>
      <c r="R32" s="170"/>
    </row>
    <row r="33" spans="1:18" ht="19.5" customHeight="1" x14ac:dyDescent="0.2">
      <c r="A33" s="160" t="s">
        <v>418</v>
      </c>
      <c r="B33" s="158" t="s">
        <v>382</v>
      </c>
      <c r="C33" s="161" t="s">
        <v>417</v>
      </c>
      <c r="D33" s="162"/>
      <c r="E33" s="163">
        <v>20515</v>
      </c>
      <c r="F33" s="164"/>
      <c r="G33" s="165">
        <v>90.817800000000005</v>
      </c>
      <c r="H33" s="166"/>
      <c r="I33" s="167">
        <v>1863126.68</v>
      </c>
      <c r="J33" s="166"/>
      <c r="K33" s="168">
        <v>75.876300000000001</v>
      </c>
      <c r="L33" s="166"/>
      <c r="M33" s="169">
        <v>1556603.28</v>
      </c>
      <c r="N33" s="164"/>
      <c r="O33" s="168">
        <v>8.9999999999999998E-4</v>
      </c>
      <c r="P33" s="164"/>
      <c r="Q33" s="168">
        <v>2.8576999999999999</v>
      </c>
      <c r="R33" s="170"/>
    </row>
    <row r="34" spans="1:18" ht="19.5" customHeight="1" x14ac:dyDescent="0.2">
      <c r="A34" s="160" t="s">
        <v>416</v>
      </c>
      <c r="B34" s="158" t="s">
        <v>382</v>
      </c>
      <c r="C34" s="161" t="s">
        <v>415</v>
      </c>
      <c r="D34" s="162"/>
      <c r="E34" s="163">
        <v>20255</v>
      </c>
      <c r="F34" s="164"/>
      <c r="G34" s="165">
        <v>91.047899999999998</v>
      </c>
      <c r="H34" s="166"/>
      <c r="I34" s="167">
        <v>1844174.69</v>
      </c>
      <c r="J34" s="166"/>
      <c r="K34" s="168">
        <v>115.943</v>
      </c>
      <c r="L34" s="166"/>
      <c r="M34" s="169">
        <v>2348425.6</v>
      </c>
      <c r="N34" s="164"/>
      <c r="O34" s="168">
        <v>1E-3</v>
      </c>
      <c r="P34" s="164"/>
      <c r="Q34" s="168">
        <v>4.3113999999999999</v>
      </c>
      <c r="R34" s="170"/>
    </row>
    <row r="35" spans="1:18" ht="19.5" customHeight="1" x14ac:dyDescent="0.2">
      <c r="A35" s="160" t="s">
        <v>414</v>
      </c>
      <c r="B35" s="158" t="s">
        <v>382</v>
      </c>
      <c r="C35" s="161" t="s">
        <v>413</v>
      </c>
      <c r="D35" s="162"/>
      <c r="E35" s="163">
        <v>100666</v>
      </c>
      <c r="F35" s="164"/>
      <c r="G35" s="165">
        <v>0.44069999999999998</v>
      </c>
      <c r="H35" s="166"/>
      <c r="I35" s="167">
        <v>44359.48</v>
      </c>
      <c r="J35" s="166"/>
      <c r="K35" s="168">
        <v>0.25650000000000001</v>
      </c>
      <c r="L35" s="166"/>
      <c r="M35" s="169">
        <v>25825.08</v>
      </c>
      <c r="N35" s="164"/>
      <c r="O35" s="168">
        <v>0.39229999999999998</v>
      </c>
      <c r="P35" s="164"/>
      <c r="Q35" s="168">
        <v>4.7399999999999998E-2</v>
      </c>
      <c r="R35" s="170"/>
    </row>
    <row r="36" spans="1:18" ht="19.5" customHeight="1" x14ac:dyDescent="0.2">
      <c r="A36" s="160" t="s">
        <v>412</v>
      </c>
      <c r="B36" s="158" t="s">
        <v>382</v>
      </c>
      <c r="C36" s="161" t="s">
        <v>411</v>
      </c>
      <c r="D36" s="162"/>
      <c r="E36" s="163">
        <v>5700</v>
      </c>
      <c r="F36" s="164"/>
      <c r="G36" s="165">
        <v>46.426600000000001</v>
      </c>
      <c r="H36" s="166"/>
      <c r="I36" s="167">
        <v>264631.78000000003</v>
      </c>
      <c r="J36" s="166"/>
      <c r="K36" s="168">
        <v>26.948599999999999</v>
      </c>
      <c r="L36" s="166"/>
      <c r="M36" s="169">
        <v>153607.13</v>
      </c>
      <c r="N36" s="164"/>
      <c r="O36" s="168">
        <v>9.5999999999999992E-3</v>
      </c>
      <c r="P36" s="164"/>
      <c r="Q36" s="168">
        <v>0.28199999999999997</v>
      </c>
      <c r="R36" s="170"/>
    </row>
    <row r="37" spans="1:18" ht="19.5" customHeight="1" x14ac:dyDescent="0.2">
      <c r="A37" s="160" t="s">
        <v>883</v>
      </c>
      <c r="B37" s="158" t="s">
        <v>382</v>
      </c>
      <c r="C37" s="161" t="s">
        <v>884</v>
      </c>
      <c r="D37" s="162"/>
      <c r="E37" s="163">
        <v>8345</v>
      </c>
      <c r="F37" s="164"/>
      <c r="G37" s="165">
        <v>63.498600000000003</v>
      </c>
      <c r="H37" s="166"/>
      <c r="I37" s="167">
        <v>529895.86</v>
      </c>
      <c r="J37" s="166"/>
      <c r="K37" s="168">
        <v>65.023799999999994</v>
      </c>
      <c r="L37" s="166"/>
      <c r="M37" s="169">
        <v>542623.78</v>
      </c>
      <c r="N37" s="164"/>
      <c r="O37" s="168">
        <v>4.0000000000000002E-4</v>
      </c>
      <c r="P37" s="164"/>
      <c r="Q37" s="168">
        <v>0.99619999999999997</v>
      </c>
      <c r="R37" s="170"/>
    </row>
    <row r="38" spans="1:18" ht="19.5" customHeight="1" x14ac:dyDescent="0.2">
      <c r="A38" s="160" t="s">
        <v>410</v>
      </c>
      <c r="B38" s="158" t="s">
        <v>382</v>
      </c>
      <c r="C38" s="161" t="s">
        <v>860</v>
      </c>
      <c r="D38" s="162"/>
      <c r="E38" s="163">
        <v>493</v>
      </c>
      <c r="F38" s="164"/>
      <c r="G38" s="165">
        <v>389.21019999999999</v>
      </c>
      <c r="H38" s="166"/>
      <c r="I38" s="167">
        <v>191880.61</v>
      </c>
      <c r="J38" s="166"/>
      <c r="K38" s="168">
        <v>410.72430000000003</v>
      </c>
      <c r="L38" s="166"/>
      <c r="M38" s="169">
        <v>202487.08</v>
      </c>
      <c r="N38" s="164"/>
      <c r="O38" s="168"/>
      <c r="P38" s="164"/>
      <c r="Q38" s="168">
        <v>0.37169999999999997</v>
      </c>
      <c r="R38" s="170"/>
    </row>
    <row r="39" spans="1:18" ht="19.5" customHeight="1" x14ac:dyDescent="0.2">
      <c r="A39" s="160" t="s">
        <v>409</v>
      </c>
      <c r="B39" s="158" t="s">
        <v>382</v>
      </c>
      <c r="C39" s="161" t="s">
        <v>408</v>
      </c>
      <c r="D39" s="162"/>
      <c r="E39" s="163">
        <v>14710</v>
      </c>
      <c r="F39" s="164"/>
      <c r="G39" s="165">
        <v>54.900100000000002</v>
      </c>
      <c r="H39" s="166"/>
      <c r="I39" s="167">
        <v>807581.18</v>
      </c>
      <c r="J39" s="166"/>
      <c r="K39" s="168">
        <v>54.528500000000001</v>
      </c>
      <c r="L39" s="166"/>
      <c r="M39" s="169">
        <v>802114.83</v>
      </c>
      <c r="N39" s="164"/>
      <c r="O39" s="168">
        <v>2.5999999999999999E-3</v>
      </c>
      <c r="P39" s="164"/>
      <c r="Q39" s="168">
        <v>1.4725999999999999</v>
      </c>
      <c r="R39" s="170"/>
    </row>
    <row r="40" spans="1:18" ht="19.5" customHeight="1" x14ac:dyDescent="0.2">
      <c r="A40" s="160" t="s">
        <v>407</v>
      </c>
      <c r="B40" s="158" t="s">
        <v>382</v>
      </c>
      <c r="C40" s="161" t="s">
        <v>406</v>
      </c>
      <c r="D40" s="162"/>
      <c r="E40" s="163">
        <v>13100</v>
      </c>
      <c r="F40" s="164"/>
      <c r="G40" s="165">
        <v>32.018999999999998</v>
      </c>
      <c r="H40" s="166"/>
      <c r="I40" s="167">
        <v>419448.56</v>
      </c>
      <c r="J40" s="166"/>
      <c r="K40" s="168">
        <v>30.474799999999998</v>
      </c>
      <c r="L40" s="166"/>
      <c r="M40" s="169">
        <v>399219.58</v>
      </c>
      <c r="N40" s="164"/>
      <c r="O40" s="168">
        <v>6.9999999999999999E-4</v>
      </c>
      <c r="P40" s="164"/>
      <c r="Q40" s="168">
        <v>0.7329</v>
      </c>
      <c r="R40" s="170"/>
    </row>
    <row r="41" spans="1:18" ht="19.5" customHeight="1" x14ac:dyDescent="0.2">
      <c r="A41" s="160" t="s">
        <v>405</v>
      </c>
      <c r="B41" s="158" t="s">
        <v>382</v>
      </c>
      <c r="C41" s="161" t="s">
        <v>404</v>
      </c>
      <c r="D41" s="162"/>
      <c r="E41" s="163">
        <v>3000</v>
      </c>
      <c r="F41" s="164"/>
      <c r="G41" s="165">
        <v>31.019500000000001</v>
      </c>
      <c r="H41" s="166"/>
      <c r="I41" s="167">
        <v>93058.39</v>
      </c>
      <c r="J41" s="166"/>
      <c r="K41" s="168">
        <v>31.5671</v>
      </c>
      <c r="L41" s="166"/>
      <c r="M41" s="169">
        <v>94701.29</v>
      </c>
      <c r="N41" s="164"/>
      <c r="O41" s="168">
        <v>2.1999999999999999E-2</v>
      </c>
      <c r="P41" s="164"/>
      <c r="Q41" s="168">
        <v>0.1739</v>
      </c>
      <c r="R41" s="170"/>
    </row>
    <row r="42" spans="1:18" ht="19.5" customHeight="1" x14ac:dyDescent="0.2">
      <c r="A42" s="160" t="s">
        <v>403</v>
      </c>
      <c r="B42" s="158" t="s">
        <v>382</v>
      </c>
      <c r="C42" s="161" t="s">
        <v>402</v>
      </c>
      <c r="D42" s="162"/>
      <c r="E42" s="163">
        <v>5480</v>
      </c>
      <c r="F42" s="164"/>
      <c r="G42" s="165">
        <v>88.941599999999994</v>
      </c>
      <c r="H42" s="166"/>
      <c r="I42" s="167">
        <v>487399.94</v>
      </c>
      <c r="J42" s="166"/>
      <c r="K42" s="168">
        <v>56.582999999999998</v>
      </c>
      <c r="L42" s="166"/>
      <c r="M42" s="169">
        <v>310074.64</v>
      </c>
      <c r="N42" s="164"/>
      <c r="O42" s="168">
        <v>1E-4</v>
      </c>
      <c r="P42" s="164"/>
      <c r="Q42" s="168">
        <v>0.56930000000000003</v>
      </c>
      <c r="R42" s="170"/>
    </row>
    <row r="43" spans="1:18" ht="19.5" customHeight="1" x14ac:dyDescent="0.2">
      <c r="A43" s="160" t="s">
        <v>401</v>
      </c>
      <c r="B43" s="158" t="s">
        <v>382</v>
      </c>
      <c r="C43" s="161" t="s">
        <v>400</v>
      </c>
      <c r="D43" s="162"/>
      <c r="E43" s="163">
        <v>4110</v>
      </c>
      <c r="F43" s="164"/>
      <c r="G43" s="165">
        <v>51.134799999999998</v>
      </c>
      <c r="H43" s="166"/>
      <c r="I43" s="167">
        <v>210163.95</v>
      </c>
      <c r="J43" s="166"/>
      <c r="K43" s="168">
        <v>47.210299999999997</v>
      </c>
      <c r="L43" s="166"/>
      <c r="M43" s="169">
        <v>194034.44</v>
      </c>
      <c r="N43" s="164"/>
      <c r="O43" s="168">
        <v>2.9999999999999997E-4</v>
      </c>
      <c r="P43" s="164"/>
      <c r="Q43" s="168">
        <v>0.35620000000000002</v>
      </c>
      <c r="R43" s="170"/>
    </row>
    <row r="44" spans="1:18" ht="19.5" customHeight="1" x14ac:dyDescent="0.2">
      <c r="A44" s="160" t="s">
        <v>399</v>
      </c>
      <c r="B44" s="158" t="s">
        <v>382</v>
      </c>
      <c r="C44" s="161" t="s">
        <v>398</v>
      </c>
      <c r="D44" s="162"/>
      <c r="E44" s="163">
        <v>115194</v>
      </c>
      <c r="F44" s="164"/>
      <c r="G44" s="165">
        <v>23.47</v>
      </c>
      <c r="H44" s="166"/>
      <c r="I44" s="167">
        <v>2703598.57</v>
      </c>
      <c r="J44" s="166"/>
      <c r="K44" s="168">
        <v>24.447900000000001</v>
      </c>
      <c r="L44" s="166"/>
      <c r="M44" s="169">
        <v>2816248.51</v>
      </c>
      <c r="N44" s="164"/>
      <c r="O44" s="168">
        <v>2.4752000000000001</v>
      </c>
      <c r="P44" s="164"/>
      <c r="Q44" s="168">
        <v>5.1703000000000001</v>
      </c>
      <c r="R44" s="170"/>
    </row>
    <row r="45" spans="1:18" ht="19.5" customHeight="1" x14ac:dyDescent="0.2">
      <c r="A45" s="160" t="s">
        <v>397</v>
      </c>
      <c r="B45" s="158" t="s">
        <v>382</v>
      </c>
      <c r="C45" s="161" t="s">
        <v>396</v>
      </c>
      <c r="D45" s="162"/>
      <c r="E45" s="163">
        <v>52000</v>
      </c>
      <c r="F45" s="164"/>
      <c r="G45" s="165">
        <v>15.740500000000001</v>
      </c>
      <c r="H45" s="166"/>
      <c r="I45" s="167">
        <v>818507.03</v>
      </c>
      <c r="J45" s="166"/>
      <c r="K45" s="168">
        <v>11.1678</v>
      </c>
      <c r="L45" s="166"/>
      <c r="M45" s="169">
        <v>580725.04</v>
      </c>
      <c r="N45" s="164"/>
      <c r="O45" s="168">
        <v>8.6999999999999994E-3</v>
      </c>
      <c r="P45" s="164"/>
      <c r="Q45" s="168">
        <v>1.0661</v>
      </c>
      <c r="R45" s="170"/>
    </row>
    <row r="46" spans="1:18" ht="19.5" customHeight="1" x14ac:dyDescent="0.2">
      <c r="A46" s="160" t="s">
        <v>836</v>
      </c>
      <c r="B46" s="158" t="s">
        <v>382</v>
      </c>
      <c r="C46" s="161" t="s">
        <v>837</v>
      </c>
      <c r="D46" s="162"/>
      <c r="E46" s="163">
        <v>3010</v>
      </c>
      <c r="F46" s="164"/>
      <c r="G46" s="165">
        <v>145.81110000000001</v>
      </c>
      <c r="H46" s="166"/>
      <c r="I46" s="167">
        <v>438891.46</v>
      </c>
      <c r="J46" s="166"/>
      <c r="K46" s="168">
        <v>143.80510000000001</v>
      </c>
      <c r="L46" s="166"/>
      <c r="M46" s="169">
        <v>432853.46</v>
      </c>
      <c r="N46" s="164"/>
      <c r="O46" s="168">
        <v>2.0000000000000001E-4</v>
      </c>
      <c r="P46" s="164"/>
      <c r="Q46" s="168">
        <v>0.79469999999999996</v>
      </c>
      <c r="R46" s="170"/>
    </row>
    <row r="47" spans="1:18" ht="19.5" customHeight="1" x14ac:dyDescent="0.2">
      <c r="A47" s="160" t="s">
        <v>395</v>
      </c>
      <c r="B47" s="158" t="s">
        <v>382</v>
      </c>
      <c r="C47" s="161" t="s">
        <v>394</v>
      </c>
      <c r="D47" s="162"/>
      <c r="E47" s="163">
        <v>82673</v>
      </c>
      <c r="F47" s="164"/>
      <c r="G47" s="165">
        <v>13.553699999999999</v>
      </c>
      <c r="H47" s="166"/>
      <c r="I47" s="167">
        <v>1120522.44</v>
      </c>
      <c r="J47" s="166"/>
      <c r="K47" s="168">
        <v>13.367599999999999</v>
      </c>
      <c r="L47" s="166"/>
      <c r="M47" s="169">
        <v>1105139.5900000001</v>
      </c>
      <c r="N47" s="164"/>
      <c r="O47" s="168">
        <v>5.0700000000000002E-2</v>
      </c>
      <c r="P47" s="164"/>
      <c r="Q47" s="168">
        <v>2.0289000000000001</v>
      </c>
      <c r="R47" s="170"/>
    </row>
    <row r="48" spans="1:18" ht="19.5" customHeight="1" x14ac:dyDescent="0.2">
      <c r="A48" s="160" t="s">
        <v>393</v>
      </c>
      <c r="B48" s="158" t="s">
        <v>382</v>
      </c>
      <c r="C48" s="161" t="s">
        <v>392</v>
      </c>
      <c r="D48" s="162"/>
      <c r="E48" s="163">
        <v>12825</v>
      </c>
      <c r="F48" s="164"/>
      <c r="G48" s="165">
        <v>23.665500000000002</v>
      </c>
      <c r="H48" s="166"/>
      <c r="I48" s="167">
        <v>303510.59000000003</v>
      </c>
      <c r="J48" s="166"/>
      <c r="K48" s="168">
        <v>26.4819</v>
      </c>
      <c r="L48" s="166"/>
      <c r="M48" s="169">
        <v>339630.86</v>
      </c>
      <c r="N48" s="164"/>
      <c r="O48" s="168">
        <v>7.7600000000000002E-2</v>
      </c>
      <c r="P48" s="164"/>
      <c r="Q48" s="168">
        <v>0.62350000000000005</v>
      </c>
      <c r="R48" s="170"/>
    </row>
    <row r="49" spans="1:19" ht="19.5" customHeight="1" x14ac:dyDescent="0.2">
      <c r="A49" s="160" t="s">
        <v>391</v>
      </c>
      <c r="B49" s="158" t="s">
        <v>382</v>
      </c>
      <c r="C49" s="161" t="s">
        <v>390</v>
      </c>
      <c r="D49" s="162"/>
      <c r="E49" s="163">
        <v>54500</v>
      </c>
      <c r="F49" s="164"/>
      <c r="G49" s="165">
        <v>3.5205000000000002</v>
      </c>
      <c r="H49" s="166"/>
      <c r="I49" s="167">
        <v>191866.92</v>
      </c>
      <c r="J49" s="166"/>
      <c r="K49" s="168">
        <v>4.2050000000000001</v>
      </c>
      <c r="L49" s="166"/>
      <c r="M49" s="169">
        <v>229174.38</v>
      </c>
      <c r="N49" s="164"/>
      <c r="O49" s="168">
        <v>0.1153</v>
      </c>
      <c r="P49" s="164"/>
      <c r="Q49" s="168">
        <v>0.42070000000000002</v>
      </c>
      <c r="R49" s="170"/>
    </row>
    <row r="50" spans="1:19" ht="19.5" customHeight="1" x14ac:dyDescent="0.2">
      <c r="A50" s="160" t="s">
        <v>389</v>
      </c>
      <c r="B50" s="158" t="s">
        <v>382</v>
      </c>
      <c r="C50" s="161" t="s">
        <v>388</v>
      </c>
      <c r="D50" s="162"/>
      <c r="E50" s="163">
        <v>9875</v>
      </c>
      <c r="F50" s="164"/>
      <c r="G50" s="165">
        <v>118.32769999999999</v>
      </c>
      <c r="H50" s="166"/>
      <c r="I50" s="167">
        <v>1168486.19</v>
      </c>
      <c r="J50" s="166"/>
      <c r="K50" s="168">
        <v>143.7535</v>
      </c>
      <c r="L50" s="166"/>
      <c r="M50" s="169">
        <v>1419565.86</v>
      </c>
      <c r="N50" s="164"/>
      <c r="O50" s="168">
        <v>0.15110000000000001</v>
      </c>
      <c r="P50" s="164"/>
      <c r="Q50" s="168">
        <v>2.6061999999999999</v>
      </c>
      <c r="R50" s="170"/>
    </row>
    <row r="51" spans="1:19" ht="19.5" customHeight="1" x14ac:dyDescent="0.2">
      <c r="A51" s="160" t="s">
        <v>387</v>
      </c>
      <c r="B51" s="158" t="s">
        <v>382</v>
      </c>
      <c r="C51" s="161" t="s">
        <v>386</v>
      </c>
      <c r="D51" s="162"/>
      <c r="E51" s="163">
        <v>2569</v>
      </c>
      <c r="F51" s="164"/>
      <c r="G51" s="165">
        <v>0</v>
      </c>
      <c r="H51" s="166"/>
      <c r="I51" s="167">
        <v>0</v>
      </c>
      <c r="J51" s="166"/>
      <c r="K51" s="168">
        <v>0</v>
      </c>
      <c r="L51" s="166"/>
      <c r="M51" s="169">
        <v>0</v>
      </c>
      <c r="N51" s="164"/>
      <c r="O51" s="168">
        <v>0.57089999999999996</v>
      </c>
      <c r="P51" s="164"/>
      <c r="Q51" s="168">
        <v>0</v>
      </c>
      <c r="R51" s="170"/>
    </row>
    <row r="52" spans="1:19" ht="19.5" customHeight="1" x14ac:dyDescent="0.2">
      <c r="A52" s="160" t="s">
        <v>385</v>
      </c>
      <c r="B52" s="158" t="s">
        <v>382</v>
      </c>
      <c r="C52" s="161" t="s">
        <v>384</v>
      </c>
      <c r="D52" s="162"/>
      <c r="E52" s="163">
        <v>35234</v>
      </c>
      <c r="F52" s="164"/>
      <c r="G52" s="165">
        <v>13.816000000000001</v>
      </c>
      <c r="H52" s="166"/>
      <c r="I52" s="167">
        <v>486792.35</v>
      </c>
      <c r="J52" s="166"/>
      <c r="K52" s="168">
        <v>12.9163</v>
      </c>
      <c r="L52" s="166"/>
      <c r="M52" s="169">
        <v>455092.96</v>
      </c>
      <c r="N52" s="164"/>
      <c r="O52" s="168">
        <v>3.2000000000000002E-3</v>
      </c>
      <c r="P52" s="164"/>
      <c r="Q52" s="168">
        <v>0.83550000000000002</v>
      </c>
      <c r="R52" s="170"/>
    </row>
    <row r="53" spans="1:19" ht="19.5" customHeight="1" x14ac:dyDescent="0.2">
      <c r="A53" s="160" t="s">
        <v>383</v>
      </c>
      <c r="B53" s="158" t="s">
        <v>382</v>
      </c>
      <c r="C53" s="161" t="s">
        <v>381</v>
      </c>
      <c r="D53" s="162"/>
      <c r="E53" s="163">
        <v>1257</v>
      </c>
      <c r="F53" s="164"/>
      <c r="G53" s="165">
        <v>218.6618</v>
      </c>
      <c r="H53" s="166"/>
      <c r="I53" s="167">
        <v>274857.88</v>
      </c>
      <c r="J53" s="166"/>
      <c r="K53" s="168">
        <v>206.14449999999999</v>
      </c>
      <c r="L53" s="166"/>
      <c r="M53" s="169">
        <v>259123.61</v>
      </c>
      <c r="N53" s="164"/>
      <c r="O53" s="168">
        <v>5.9999999999999995E-4</v>
      </c>
      <c r="P53" s="164"/>
      <c r="Q53" s="168">
        <v>0.47570000000000001</v>
      </c>
      <c r="R53" s="170"/>
    </row>
    <row r="54" spans="1:19" ht="19.5" customHeight="1" x14ac:dyDescent="0.2">
      <c r="A54" s="160" t="s">
        <v>380</v>
      </c>
      <c r="B54" s="158"/>
      <c r="C54" s="161"/>
      <c r="D54" s="162" t="s">
        <v>379</v>
      </c>
      <c r="E54" s="163"/>
      <c r="F54" s="164" t="s">
        <v>378</v>
      </c>
      <c r="G54" s="165"/>
      <c r="H54" s="166" t="s">
        <v>377</v>
      </c>
      <c r="I54" s="167"/>
      <c r="J54" s="166" t="s">
        <v>376</v>
      </c>
      <c r="K54" s="168"/>
      <c r="L54" s="166" t="s">
        <v>375</v>
      </c>
      <c r="M54" s="169"/>
      <c r="N54" s="164" t="s">
        <v>374</v>
      </c>
      <c r="O54" s="168"/>
      <c r="P54" s="164" t="s">
        <v>373</v>
      </c>
      <c r="Q54" s="168"/>
      <c r="R54" s="170"/>
    </row>
    <row r="55" spans="1:19" ht="19.5" customHeight="1" x14ac:dyDescent="0.2">
      <c r="A55" s="160" t="s">
        <v>372</v>
      </c>
      <c r="B55" s="158"/>
      <c r="C55" s="161"/>
      <c r="D55" s="162" t="s">
        <v>371</v>
      </c>
      <c r="E55" s="163"/>
      <c r="F55" s="164" t="s">
        <v>35</v>
      </c>
      <c r="G55" s="165"/>
      <c r="H55" s="166" t="s">
        <v>370</v>
      </c>
      <c r="I55" s="167"/>
      <c r="J55" s="166" t="s">
        <v>369</v>
      </c>
      <c r="K55" s="168"/>
      <c r="L55" s="166" t="s">
        <v>368</v>
      </c>
      <c r="M55" s="169"/>
      <c r="N55" s="164" t="s">
        <v>367</v>
      </c>
      <c r="O55" s="168"/>
      <c r="P55" s="164" t="s">
        <v>366</v>
      </c>
      <c r="Q55" s="168"/>
      <c r="R55" s="170"/>
    </row>
    <row r="56" spans="1:19" ht="19.5" customHeight="1" x14ac:dyDescent="0.2">
      <c r="A56" s="160" t="s">
        <v>365</v>
      </c>
      <c r="B56" s="158"/>
      <c r="C56" s="161"/>
      <c r="D56" s="162" t="s">
        <v>364</v>
      </c>
      <c r="E56" s="163"/>
      <c r="F56" s="164" t="s">
        <v>36</v>
      </c>
      <c r="G56" s="165"/>
      <c r="H56" s="166" t="s">
        <v>363</v>
      </c>
      <c r="I56" s="167">
        <v>16436262.08</v>
      </c>
      <c r="J56" s="166" t="s">
        <v>362</v>
      </c>
      <c r="K56" s="168"/>
      <c r="L56" s="166" t="s">
        <v>361</v>
      </c>
      <c r="M56" s="169">
        <v>16389597.48</v>
      </c>
      <c r="N56" s="164" t="s">
        <v>360</v>
      </c>
      <c r="O56" s="168"/>
      <c r="P56" s="164" t="s">
        <v>359</v>
      </c>
      <c r="Q56" s="168">
        <v>30.089500000000001</v>
      </c>
      <c r="R56" s="170"/>
    </row>
    <row r="57" spans="1:19" ht="19.5" customHeight="1" x14ac:dyDescent="0.2">
      <c r="A57" s="160" t="s">
        <v>358</v>
      </c>
      <c r="B57" s="158"/>
      <c r="C57" s="161"/>
      <c r="D57" s="162" t="s">
        <v>357</v>
      </c>
      <c r="E57" s="163"/>
      <c r="F57" s="164" t="s">
        <v>356</v>
      </c>
      <c r="G57" s="165"/>
      <c r="H57" s="166" t="s">
        <v>355</v>
      </c>
      <c r="I57" s="167">
        <v>44954457.25</v>
      </c>
      <c r="J57" s="166" t="s">
        <v>354</v>
      </c>
      <c r="K57" s="168"/>
      <c r="L57" s="166" t="s">
        <v>353</v>
      </c>
      <c r="M57" s="169">
        <v>45061328.109999999</v>
      </c>
      <c r="N57" s="164" t="s">
        <v>352</v>
      </c>
      <c r="O57" s="168"/>
      <c r="P57" s="164" t="s">
        <v>351</v>
      </c>
      <c r="Q57" s="168">
        <v>82.727500000000006</v>
      </c>
      <c r="R57" s="170"/>
    </row>
    <row r="58" spans="1:19" ht="17.25" customHeight="1" x14ac:dyDescent="0.2">
      <c r="A58" s="171" t="s">
        <v>350</v>
      </c>
      <c r="B58" s="171"/>
      <c r="C58" s="171"/>
      <c r="D58" s="172"/>
      <c r="E58" s="173"/>
      <c r="F58" s="174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6"/>
      <c r="R58" s="177"/>
    </row>
    <row r="59" spans="1:19" ht="10.5" customHeight="1" x14ac:dyDescent="0.2">
      <c r="A59" s="171" t="s">
        <v>349</v>
      </c>
      <c r="B59" s="171"/>
      <c r="C59" s="171"/>
      <c r="D59" s="172"/>
      <c r="E59" s="173"/>
      <c r="F59" s="174"/>
      <c r="G59" s="175"/>
      <c r="H59" s="174"/>
      <c r="I59" s="178"/>
      <c r="J59" s="174"/>
      <c r="K59" s="175"/>
      <c r="L59" s="179"/>
      <c r="M59" s="178"/>
      <c r="N59" s="174"/>
      <c r="O59" s="176"/>
      <c r="P59" s="174"/>
      <c r="Q59" s="176"/>
      <c r="R59" s="177"/>
    </row>
    <row r="60" spans="1:19" ht="15.75" customHeight="1" x14ac:dyDescent="0.2">
      <c r="A60" s="171" t="s">
        <v>348</v>
      </c>
      <c r="B60" s="171"/>
      <c r="C60" s="171"/>
      <c r="D60" s="172"/>
      <c r="E60" s="173"/>
      <c r="F60" s="174"/>
      <c r="G60" s="175"/>
      <c r="H60" s="174"/>
      <c r="I60" s="178"/>
      <c r="J60" s="174"/>
      <c r="K60" s="175"/>
      <c r="L60" s="179"/>
      <c r="M60" s="178"/>
      <c r="N60" s="174"/>
      <c r="O60" s="176"/>
      <c r="P60" s="174"/>
      <c r="Q60" s="176"/>
      <c r="R60" s="177"/>
    </row>
    <row r="61" spans="1:19" ht="21.75" customHeight="1" x14ac:dyDescent="0.2">
      <c r="A61" s="171"/>
      <c r="B61" s="171"/>
      <c r="C61" s="171"/>
      <c r="D61" s="172"/>
      <c r="E61" s="173"/>
      <c r="F61" s="174"/>
      <c r="G61" s="175"/>
      <c r="H61" s="174"/>
      <c r="I61" s="178"/>
      <c r="J61" s="174"/>
      <c r="K61" s="175"/>
      <c r="L61" s="179"/>
      <c r="M61" s="178"/>
      <c r="N61" s="174"/>
      <c r="O61" s="176"/>
      <c r="P61" s="174"/>
      <c r="Q61" s="176"/>
      <c r="R61" s="177"/>
    </row>
    <row r="62" spans="1:19" x14ac:dyDescent="0.2">
      <c r="F62" s="152"/>
      <c r="H62" s="151"/>
      <c r="J62" s="151"/>
      <c r="N62" s="152"/>
      <c r="P62" s="152"/>
      <c r="R62" s="180" t="e">
        <f>#REF!-85736322.07</f>
        <v>#REF!</v>
      </c>
      <c r="S62" s="180" t="e">
        <f>#REF!-85736322.07</f>
        <v>#REF!</v>
      </c>
    </row>
    <row r="63" spans="1:19" ht="26.25" customHeight="1" x14ac:dyDescent="0.2">
      <c r="A63" s="144" t="s">
        <v>83</v>
      </c>
      <c r="E63" s="181" t="s">
        <v>85</v>
      </c>
      <c r="H63" s="151"/>
      <c r="I63" s="152" t="s">
        <v>84</v>
      </c>
      <c r="J63" s="152"/>
      <c r="L63" s="152"/>
      <c r="M63" s="212" t="s">
        <v>86</v>
      </c>
      <c r="N63" s="212"/>
      <c r="O63" s="212"/>
      <c r="P63" s="153"/>
    </row>
    <row r="64" spans="1:19" ht="24.75" customHeight="1" x14ac:dyDescent="0.2">
      <c r="A64" s="144" t="s">
        <v>908</v>
      </c>
      <c r="E64" s="182" t="s">
        <v>340</v>
      </c>
      <c r="I64" s="147"/>
      <c r="M64" s="213" t="s">
        <v>339</v>
      </c>
      <c r="N64" s="213"/>
      <c r="O64" s="213"/>
      <c r="P64" s="183"/>
    </row>
    <row r="65" spans="2:16" ht="30.75" customHeight="1" x14ac:dyDescent="0.2">
      <c r="M65" s="183"/>
      <c r="N65" s="183"/>
      <c r="O65" s="184"/>
      <c r="P65" s="183"/>
    </row>
    <row r="67" spans="2:16" x14ac:dyDescent="0.2">
      <c r="B67" s="185"/>
    </row>
    <row r="68" spans="2:16" x14ac:dyDescent="0.2">
      <c r="C68" s="186"/>
      <c r="D68" s="187"/>
      <c r="E68" s="173"/>
      <c r="F68" s="188"/>
      <c r="G68" s="189"/>
      <c r="H68" s="188"/>
      <c r="J68" s="188"/>
      <c r="K68" s="189"/>
      <c r="L68" s="188"/>
    </row>
    <row r="69" spans="2:16" x14ac:dyDescent="0.2">
      <c r="C69" s="186"/>
      <c r="D69" s="187"/>
      <c r="E69" s="173"/>
      <c r="F69" s="188"/>
      <c r="G69" s="189"/>
      <c r="H69" s="188"/>
      <c r="J69" s="188"/>
      <c r="K69" s="189"/>
      <c r="L69" s="188"/>
    </row>
    <row r="70" spans="2:16" x14ac:dyDescent="0.2">
      <c r="B70" s="214"/>
      <c r="C70" s="214"/>
      <c r="D70" s="214"/>
      <c r="E70" s="214"/>
      <c r="F70" s="188"/>
      <c r="G70" s="189"/>
      <c r="H70" s="188"/>
      <c r="I70" s="188"/>
      <c r="J70" s="188"/>
      <c r="K70" s="189"/>
      <c r="L70" s="188"/>
      <c r="M70" s="188"/>
    </row>
    <row r="71" spans="2:16" x14ac:dyDescent="0.2">
      <c r="B71" s="214"/>
      <c r="C71" s="214"/>
      <c r="D71" s="214"/>
      <c r="E71" s="214"/>
      <c r="F71" s="188"/>
      <c r="G71" s="189"/>
      <c r="H71" s="188"/>
      <c r="I71" s="188"/>
      <c r="J71" s="188"/>
      <c r="K71" s="189"/>
      <c r="L71" s="188"/>
      <c r="M71" s="188"/>
    </row>
    <row r="72" spans="2:16" x14ac:dyDescent="0.2">
      <c r="B72" s="214"/>
      <c r="C72" s="214"/>
      <c r="D72" s="214"/>
      <c r="E72" s="214"/>
      <c r="K72" s="189"/>
      <c r="L72" s="188"/>
      <c r="M72" s="188"/>
    </row>
    <row r="73" spans="2:16" x14ac:dyDescent="0.2">
      <c r="K73" s="189"/>
      <c r="L73" s="188"/>
      <c r="M73" s="188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63:O63"/>
    <mergeCell ref="M64:O64"/>
    <mergeCell ref="B70:E72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46" fitToWidth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3"/>
  <sheetViews>
    <sheetView view="pageBreakPreview" zoomScaleNormal="100" zoomScaleSheetLayoutView="100" workbookViewId="0">
      <selection sqref="A1:M38"/>
    </sheetView>
  </sheetViews>
  <sheetFormatPr defaultColWidth="8" defaultRowHeight="12.75" customHeight="1" x14ac:dyDescent="0.2"/>
  <cols>
    <col min="1" max="1" width="18.85546875" style="64" customWidth="1"/>
    <col min="2" max="2" width="13.28515625" style="64" customWidth="1"/>
    <col min="3" max="3" width="10.140625" style="64" customWidth="1"/>
    <col min="4" max="4" width="5.140625" style="64" customWidth="1"/>
    <col min="5" max="5" width="14.7109375" style="64" customWidth="1"/>
    <col min="6" max="6" width="4.85546875" style="64" customWidth="1"/>
    <col min="7" max="7" width="15.7109375" style="64" customWidth="1"/>
    <col min="8" max="8" width="5" style="64" customWidth="1"/>
    <col min="9" max="9" width="16.140625" style="64" customWidth="1"/>
    <col min="10" max="10" width="4.85546875" style="64" customWidth="1"/>
    <col min="11" max="11" width="12.140625" style="64" customWidth="1"/>
    <col min="12" max="12" width="4.140625" style="64" customWidth="1"/>
    <col min="13" max="13" width="13.140625" style="64" customWidth="1"/>
    <col min="14" max="14" width="11.140625" style="64" customWidth="1"/>
    <col min="15" max="15" width="14.85546875" style="64" hidden="1" customWidth="1"/>
    <col min="16" max="256" width="9.140625" style="64" customWidth="1"/>
    <col min="257" max="16384" width="8" style="89"/>
  </cols>
  <sheetData>
    <row r="1" spans="1:13" x14ac:dyDescent="0.2">
      <c r="A1" s="147" t="str">
        <f>'[2]1'!A1</f>
        <v xml:space="preserve">Naziv investicionog fonda: </v>
      </c>
      <c r="B1" s="147"/>
      <c r="C1" s="147" t="s">
        <v>842</v>
      </c>
      <c r="D1" s="147"/>
      <c r="E1" s="147"/>
      <c r="F1" s="147"/>
      <c r="G1" s="147"/>
      <c r="H1" s="147"/>
      <c r="I1" s="147"/>
      <c r="J1" s="147"/>
      <c r="K1" s="147"/>
      <c r="L1" s="147"/>
      <c r="M1" s="147"/>
    </row>
    <row r="2" spans="1:13" x14ac:dyDescent="0.2">
      <c r="A2" s="147" t="str">
        <f>'[2]1'!A2</f>
        <v xml:space="preserve">Registarski broj investicionog fonda: 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13" x14ac:dyDescent="0.2">
      <c r="A3" s="147" t="str">
        <f>'[2]1'!A3</f>
        <v>Naziv društva za upravljanje investicionim fondom: Društvo za upravljanje investicionim fondovima Kristal invest A.D. Banja Luka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</row>
    <row r="4" spans="1:13" x14ac:dyDescent="0.2">
      <c r="A4" s="147" t="str">
        <f>'[2]1'!A4</f>
        <v>Matični broj društva za upravljanje investicionim fondom: 01935615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</row>
    <row r="5" spans="1:13" x14ac:dyDescent="0.2">
      <c r="A5" s="147" t="str">
        <f>'[2]1'!A5</f>
        <v>JIB društva za upravljanje investicionim fondom: 4400819920004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</row>
    <row r="6" spans="1:13" x14ac:dyDescent="0.2">
      <c r="A6" s="147" t="str">
        <f>'[2]1'!A6</f>
        <v>JIB zatvorenog investicionog fonda: JP-M-6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</row>
    <row r="7" spans="1:13" x14ac:dyDescent="0.2">
      <c r="A7" s="214" t="s">
        <v>587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</row>
    <row r="8" spans="1:13" x14ac:dyDescent="0.2">
      <c r="A8" s="214" t="s">
        <v>885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</row>
    <row r="9" spans="1:13" x14ac:dyDescent="0.2">
      <c r="A9" s="156" t="s">
        <v>586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</row>
    <row r="10" spans="1:13" ht="17.25" customHeight="1" x14ac:dyDescent="0.2">
      <c r="A10" s="225" t="s">
        <v>506</v>
      </c>
      <c r="B10" s="226"/>
      <c r="C10" s="227"/>
      <c r="D10" s="222" t="s">
        <v>347</v>
      </c>
      <c r="E10" s="222" t="s">
        <v>585</v>
      </c>
      <c r="F10" s="222" t="s">
        <v>347</v>
      </c>
      <c r="G10" s="222" t="s">
        <v>584</v>
      </c>
      <c r="H10" s="222" t="s">
        <v>583</v>
      </c>
      <c r="I10" s="222" t="s">
        <v>501</v>
      </c>
      <c r="J10" s="222" t="s">
        <v>347</v>
      </c>
      <c r="K10" s="222" t="s">
        <v>582</v>
      </c>
      <c r="L10" s="222" t="s">
        <v>347</v>
      </c>
      <c r="M10" s="222" t="s">
        <v>499</v>
      </c>
    </row>
    <row r="11" spans="1:13" ht="82.5" customHeight="1" x14ac:dyDescent="0.2">
      <c r="A11" s="158" t="s">
        <v>498</v>
      </c>
      <c r="B11" s="158" t="s">
        <v>497</v>
      </c>
      <c r="C11" s="158" t="s">
        <v>496</v>
      </c>
      <c r="D11" s="223"/>
      <c r="E11" s="224"/>
      <c r="F11" s="223"/>
      <c r="G11" s="224"/>
      <c r="H11" s="223"/>
      <c r="I11" s="224"/>
      <c r="J11" s="223"/>
      <c r="K11" s="224"/>
      <c r="L11" s="223"/>
      <c r="M11" s="224"/>
    </row>
    <row r="12" spans="1:13" ht="12" customHeight="1" x14ac:dyDescent="0.2">
      <c r="A12" s="231">
        <v>1</v>
      </c>
      <c r="B12" s="232"/>
      <c r="C12" s="233"/>
      <c r="D12" s="224"/>
      <c r="E12" s="158">
        <v>2</v>
      </c>
      <c r="F12" s="224"/>
      <c r="G12" s="158">
        <v>3</v>
      </c>
      <c r="H12" s="224"/>
      <c r="I12" s="158">
        <v>4</v>
      </c>
      <c r="J12" s="224"/>
      <c r="K12" s="158">
        <v>5</v>
      </c>
      <c r="L12" s="224"/>
      <c r="M12" s="158">
        <v>6</v>
      </c>
    </row>
    <row r="13" spans="1:13" ht="25.5" x14ac:dyDescent="0.2">
      <c r="A13" s="160" t="s">
        <v>581</v>
      </c>
      <c r="B13" s="158"/>
      <c r="C13" s="158"/>
      <c r="D13" s="162" t="s">
        <v>580</v>
      </c>
      <c r="E13" s="190"/>
      <c r="F13" s="162" t="s">
        <v>579</v>
      </c>
      <c r="G13" s="190"/>
      <c r="H13" s="162" t="s">
        <v>578</v>
      </c>
      <c r="I13" s="190"/>
      <c r="J13" s="162" t="s">
        <v>577</v>
      </c>
      <c r="K13" s="168"/>
      <c r="L13" s="191" t="s">
        <v>576</v>
      </c>
      <c r="M13" s="168"/>
    </row>
    <row r="14" spans="1:13" x14ac:dyDescent="0.2">
      <c r="A14" s="160" t="s">
        <v>575</v>
      </c>
      <c r="B14" s="158"/>
      <c r="C14" s="158"/>
      <c r="D14" s="162" t="s">
        <v>574</v>
      </c>
      <c r="E14" s="190">
        <v>2302826.5</v>
      </c>
      <c r="F14" s="162" t="s">
        <v>573</v>
      </c>
      <c r="G14" s="190">
        <v>2210761.06</v>
      </c>
      <c r="H14" s="162" t="s">
        <v>572</v>
      </c>
      <c r="I14" s="190">
        <v>2262597.2382</v>
      </c>
      <c r="J14" s="162" t="s">
        <v>571</v>
      </c>
      <c r="K14" s="168"/>
      <c r="L14" s="191" t="s">
        <v>570</v>
      </c>
      <c r="M14" s="168">
        <v>4.1539000000000001</v>
      </c>
    </row>
    <row r="15" spans="1:13" x14ac:dyDescent="0.2">
      <c r="A15" s="160" t="s">
        <v>564</v>
      </c>
      <c r="B15" s="158" t="s">
        <v>563</v>
      </c>
      <c r="C15" s="158" t="s">
        <v>569</v>
      </c>
      <c r="D15" s="162"/>
      <c r="E15" s="190">
        <v>404698.5</v>
      </c>
      <c r="F15" s="162"/>
      <c r="G15" s="190">
        <v>408391.83</v>
      </c>
      <c r="H15" s="162"/>
      <c r="I15" s="190">
        <v>404698.5</v>
      </c>
      <c r="J15" s="162"/>
      <c r="K15" s="168">
        <v>7.8651999999999997</v>
      </c>
      <c r="L15" s="191"/>
      <c r="M15" s="168">
        <v>0.74299999999999999</v>
      </c>
    </row>
    <row r="16" spans="1:13" x14ac:dyDescent="0.2">
      <c r="A16" s="160" t="s">
        <v>564</v>
      </c>
      <c r="B16" s="158" t="s">
        <v>563</v>
      </c>
      <c r="C16" s="158" t="s">
        <v>838</v>
      </c>
      <c r="D16" s="162"/>
      <c r="E16" s="190">
        <v>396823</v>
      </c>
      <c r="F16" s="162"/>
      <c r="G16" s="190">
        <v>385960.17</v>
      </c>
      <c r="H16" s="162"/>
      <c r="I16" s="190">
        <v>388886.54</v>
      </c>
      <c r="J16" s="162"/>
      <c r="K16" s="168">
        <v>10.3109</v>
      </c>
      <c r="L16" s="191"/>
      <c r="M16" s="168">
        <v>0.71399999999999997</v>
      </c>
    </row>
    <row r="17" spans="1:13" x14ac:dyDescent="0.2">
      <c r="A17" s="160" t="s">
        <v>564</v>
      </c>
      <c r="B17" s="158" t="s">
        <v>563</v>
      </c>
      <c r="C17" s="158" t="s">
        <v>567</v>
      </c>
      <c r="D17" s="162"/>
      <c r="E17" s="190">
        <v>283221.59999999998</v>
      </c>
      <c r="F17" s="162"/>
      <c r="G17" s="190">
        <v>241399.21</v>
      </c>
      <c r="H17" s="162"/>
      <c r="I17" s="190">
        <v>280389.38</v>
      </c>
      <c r="J17" s="162"/>
      <c r="K17" s="168">
        <v>5.1077000000000004</v>
      </c>
      <c r="L17" s="191"/>
      <c r="M17" s="168">
        <v>0.51480000000000004</v>
      </c>
    </row>
    <row r="18" spans="1:13" x14ac:dyDescent="0.2">
      <c r="A18" s="160" t="s">
        <v>564</v>
      </c>
      <c r="B18" s="158" t="s">
        <v>563</v>
      </c>
      <c r="C18" s="158" t="s">
        <v>566</v>
      </c>
      <c r="D18" s="162"/>
      <c r="E18" s="190">
        <v>431654.40000000002</v>
      </c>
      <c r="F18" s="162"/>
      <c r="G18" s="190">
        <v>421049.76</v>
      </c>
      <c r="H18" s="162"/>
      <c r="I18" s="190">
        <v>418618.44</v>
      </c>
      <c r="J18" s="162"/>
      <c r="K18" s="168"/>
      <c r="L18" s="191"/>
      <c r="M18" s="168">
        <v>0.76849999999999996</v>
      </c>
    </row>
    <row r="19" spans="1:13" x14ac:dyDescent="0.2">
      <c r="A19" s="160" t="s">
        <v>564</v>
      </c>
      <c r="B19" s="158" t="s">
        <v>563</v>
      </c>
      <c r="C19" s="158" t="s">
        <v>565</v>
      </c>
      <c r="D19" s="162"/>
      <c r="E19" s="190">
        <v>126000</v>
      </c>
      <c r="F19" s="162"/>
      <c r="G19" s="190">
        <v>122385.21</v>
      </c>
      <c r="H19" s="162"/>
      <c r="I19" s="190">
        <v>122850</v>
      </c>
      <c r="J19" s="162"/>
      <c r="K19" s="168">
        <v>0.68979999999999997</v>
      </c>
      <c r="L19" s="191"/>
      <c r="M19" s="168">
        <v>0.22550000000000001</v>
      </c>
    </row>
    <row r="20" spans="1:13" x14ac:dyDescent="0.2">
      <c r="A20" s="160" t="s">
        <v>564</v>
      </c>
      <c r="B20" s="158" t="s">
        <v>563</v>
      </c>
      <c r="C20" s="158" t="s">
        <v>562</v>
      </c>
      <c r="D20" s="162"/>
      <c r="E20" s="190">
        <v>660429</v>
      </c>
      <c r="F20" s="162"/>
      <c r="G20" s="190">
        <v>631574.88</v>
      </c>
      <c r="H20" s="162"/>
      <c r="I20" s="190">
        <v>647154.38</v>
      </c>
      <c r="J20" s="162"/>
      <c r="K20" s="168"/>
      <c r="L20" s="191"/>
      <c r="M20" s="168">
        <v>1.1880999999999999</v>
      </c>
    </row>
    <row r="21" spans="1:13" ht="76.5" x14ac:dyDescent="0.2">
      <c r="A21" s="160" t="s">
        <v>561</v>
      </c>
      <c r="B21" s="158"/>
      <c r="C21" s="158"/>
      <c r="D21" s="162" t="s">
        <v>560</v>
      </c>
      <c r="E21" s="190"/>
      <c r="F21" s="162" t="s">
        <v>559</v>
      </c>
      <c r="G21" s="190"/>
      <c r="H21" s="162" t="s">
        <v>558</v>
      </c>
      <c r="I21" s="190"/>
      <c r="J21" s="162" t="s">
        <v>557</v>
      </c>
      <c r="K21" s="168"/>
      <c r="L21" s="191" t="s">
        <v>556</v>
      </c>
      <c r="M21" s="168"/>
    </row>
    <row r="22" spans="1:13" ht="25.5" x14ac:dyDescent="0.2">
      <c r="A22" s="160" t="s">
        <v>555</v>
      </c>
      <c r="B22" s="158"/>
      <c r="C22" s="158"/>
      <c r="D22" s="162" t="s">
        <v>554</v>
      </c>
      <c r="E22" s="190"/>
      <c r="F22" s="162" t="s">
        <v>553</v>
      </c>
      <c r="G22" s="190"/>
      <c r="H22" s="162" t="s">
        <v>552</v>
      </c>
      <c r="I22" s="190"/>
      <c r="J22" s="162" t="s">
        <v>551</v>
      </c>
      <c r="K22" s="168"/>
      <c r="L22" s="191" t="s">
        <v>550</v>
      </c>
      <c r="M22" s="168"/>
    </row>
    <row r="23" spans="1:13" ht="38.25" x14ac:dyDescent="0.2">
      <c r="A23" s="160" t="s">
        <v>549</v>
      </c>
      <c r="B23" s="158"/>
      <c r="C23" s="158"/>
      <c r="D23" s="162" t="s">
        <v>548</v>
      </c>
      <c r="E23" s="190">
        <v>2302826.5</v>
      </c>
      <c r="F23" s="162" t="s">
        <v>547</v>
      </c>
      <c r="G23" s="190">
        <v>2210761.06</v>
      </c>
      <c r="H23" s="162" t="s">
        <v>546</v>
      </c>
      <c r="I23" s="190">
        <v>2262597.2400000002</v>
      </c>
      <c r="J23" s="162" t="s">
        <v>545</v>
      </c>
      <c r="K23" s="168"/>
      <c r="L23" s="191" t="s">
        <v>544</v>
      </c>
      <c r="M23" s="168">
        <v>4.1539000000000001</v>
      </c>
    </row>
    <row r="24" spans="1:13" ht="25.5" x14ac:dyDescent="0.2">
      <c r="A24" s="160" t="s">
        <v>543</v>
      </c>
      <c r="B24" s="158"/>
      <c r="C24" s="158"/>
      <c r="D24" s="162" t="s">
        <v>542</v>
      </c>
      <c r="E24" s="190"/>
      <c r="F24" s="162" t="s">
        <v>541</v>
      </c>
      <c r="G24" s="190"/>
      <c r="H24" s="162" t="s">
        <v>540</v>
      </c>
      <c r="I24" s="190"/>
      <c r="J24" s="162" t="s">
        <v>539</v>
      </c>
      <c r="K24" s="168"/>
      <c r="L24" s="191" t="s">
        <v>538</v>
      </c>
      <c r="M24" s="168"/>
    </row>
    <row r="25" spans="1:13" ht="51" x14ac:dyDescent="0.2">
      <c r="A25" s="160" t="s">
        <v>537</v>
      </c>
      <c r="B25" s="158"/>
      <c r="C25" s="158"/>
      <c r="D25" s="162" t="s">
        <v>536</v>
      </c>
      <c r="E25" s="190"/>
      <c r="F25" s="162" t="s">
        <v>535</v>
      </c>
      <c r="G25" s="190"/>
      <c r="H25" s="162" t="s">
        <v>534</v>
      </c>
      <c r="I25" s="190"/>
      <c r="J25" s="162" t="s">
        <v>533</v>
      </c>
      <c r="K25" s="168"/>
      <c r="L25" s="191" t="s">
        <v>532</v>
      </c>
      <c r="M25" s="168"/>
    </row>
    <row r="26" spans="1:13" ht="25.5" x14ac:dyDescent="0.2">
      <c r="A26" s="160" t="s">
        <v>531</v>
      </c>
      <c r="B26" s="158"/>
      <c r="C26" s="158"/>
      <c r="D26" s="162" t="s">
        <v>530</v>
      </c>
      <c r="E26" s="190">
        <v>2065356.48</v>
      </c>
      <c r="F26" s="162" t="s">
        <v>529</v>
      </c>
      <c r="G26" s="190">
        <v>1998759.74</v>
      </c>
      <c r="H26" s="162" t="s">
        <v>528</v>
      </c>
      <c r="I26" s="190">
        <v>2044702.9151999999</v>
      </c>
      <c r="J26" s="162" t="s">
        <v>527</v>
      </c>
      <c r="K26" s="168"/>
      <c r="L26" s="191" t="s">
        <v>526</v>
      </c>
      <c r="M26" s="168">
        <v>3.7538</v>
      </c>
    </row>
    <row r="27" spans="1:13" x14ac:dyDescent="0.2">
      <c r="A27" s="160" t="s">
        <v>886</v>
      </c>
      <c r="B27" s="158" t="s">
        <v>563</v>
      </c>
      <c r="C27" s="158" t="s">
        <v>887</v>
      </c>
      <c r="D27" s="162"/>
      <c r="E27" s="190">
        <v>2065356.48</v>
      </c>
      <c r="F27" s="162"/>
      <c r="G27" s="190">
        <v>1998759.74</v>
      </c>
      <c r="H27" s="162"/>
      <c r="I27" s="190">
        <v>2044702.92</v>
      </c>
      <c r="J27" s="162"/>
      <c r="K27" s="168"/>
      <c r="L27" s="191"/>
      <c r="M27" s="168">
        <v>3.7538</v>
      </c>
    </row>
    <row r="28" spans="1:13" ht="25.5" x14ac:dyDescent="0.2">
      <c r="A28" s="160" t="s">
        <v>525</v>
      </c>
      <c r="B28" s="158"/>
      <c r="C28" s="158"/>
      <c r="D28" s="162" t="s">
        <v>524</v>
      </c>
      <c r="E28" s="190"/>
      <c r="F28" s="162" t="s">
        <v>523</v>
      </c>
      <c r="G28" s="190"/>
      <c r="H28" s="162" t="s">
        <v>522</v>
      </c>
      <c r="I28" s="190"/>
      <c r="J28" s="162" t="s">
        <v>521</v>
      </c>
      <c r="K28" s="168"/>
      <c r="L28" s="191" t="s">
        <v>520</v>
      </c>
      <c r="M28" s="168"/>
    </row>
    <row r="29" spans="1:13" ht="38.25" x14ac:dyDescent="0.2">
      <c r="A29" s="160" t="s">
        <v>519</v>
      </c>
      <c r="B29" s="158"/>
      <c r="C29" s="158"/>
      <c r="D29" s="162" t="s">
        <v>518</v>
      </c>
      <c r="E29" s="190">
        <v>2065356.48</v>
      </c>
      <c r="F29" s="162" t="s">
        <v>517</v>
      </c>
      <c r="G29" s="190">
        <v>1998759.74</v>
      </c>
      <c r="H29" s="162" t="s">
        <v>516</v>
      </c>
      <c r="I29" s="190">
        <v>2044702.92</v>
      </c>
      <c r="J29" s="162" t="s">
        <v>32</v>
      </c>
      <c r="K29" s="168"/>
      <c r="L29" s="191" t="s">
        <v>515</v>
      </c>
      <c r="M29" s="168">
        <v>3.7538</v>
      </c>
    </row>
    <row r="30" spans="1:13" ht="25.5" x14ac:dyDescent="0.2">
      <c r="A30" s="160" t="s">
        <v>514</v>
      </c>
      <c r="B30" s="158"/>
      <c r="C30" s="158"/>
      <c r="D30" s="162" t="s">
        <v>513</v>
      </c>
      <c r="E30" s="190">
        <v>4368182.9800000004</v>
      </c>
      <c r="F30" s="162" t="s">
        <v>512</v>
      </c>
      <c r="G30" s="190">
        <v>4209520.8099999996</v>
      </c>
      <c r="H30" s="162" t="s">
        <v>511</v>
      </c>
      <c r="I30" s="190">
        <v>4307300.1500000004</v>
      </c>
      <c r="J30" s="162" t="s">
        <v>33</v>
      </c>
      <c r="K30" s="168"/>
      <c r="L30" s="191" t="s">
        <v>510</v>
      </c>
      <c r="M30" s="168">
        <v>7.9077000000000002</v>
      </c>
    </row>
    <row r="31" spans="1:13" ht="18.75" customHeight="1" x14ac:dyDescent="0.2">
      <c r="A31" s="145" t="s">
        <v>350</v>
      </c>
      <c r="B31" s="192"/>
      <c r="C31" s="192"/>
      <c r="D31" s="193"/>
      <c r="E31" s="194"/>
      <c r="F31" s="194"/>
      <c r="G31" s="194"/>
      <c r="H31" s="194"/>
      <c r="I31" s="194"/>
      <c r="J31" s="194"/>
      <c r="K31" s="194"/>
      <c r="L31" s="194"/>
      <c r="M31" s="194"/>
    </row>
    <row r="32" spans="1:13" x14ac:dyDescent="0.2">
      <c r="A32" s="145" t="s">
        <v>349</v>
      </c>
      <c r="B32" s="192"/>
      <c r="C32" s="147"/>
      <c r="D32" s="147"/>
      <c r="E32" s="194"/>
      <c r="F32" s="194"/>
      <c r="G32" s="194"/>
      <c r="H32" s="194"/>
      <c r="I32" s="194"/>
      <c r="J32" s="194"/>
      <c r="K32" s="194"/>
      <c r="L32" s="194"/>
      <c r="M32" s="194"/>
    </row>
    <row r="33" spans="1:13" ht="12" customHeight="1" x14ac:dyDescent="0.2">
      <c r="A33" s="145" t="s">
        <v>348</v>
      </c>
      <c r="B33" s="192"/>
      <c r="C33" s="147"/>
      <c r="D33" s="147"/>
      <c r="E33" s="147"/>
      <c r="F33" s="147"/>
      <c r="G33" s="147"/>
      <c r="H33" s="147"/>
      <c r="I33" s="147"/>
      <c r="J33" s="183"/>
      <c r="K33" s="183"/>
      <c r="L33" s="183"/>
      <c r="M33" s="183"/>
    </row>
    <row r="34" spans="1:13" ht="12" customHeight="1" x14ac:dyDescent="0.2">
      <c r="A34" s="145" t="s">
        <v>509</v>
      </c>
      <c r="B34" s="192"/>
      <c r="C34" s="147"/>
      <c r="D34" s="147"/>
      <c r="E34" s="147"/>
      <c r="F34" s="147"/>
      <c r="G34" s="147"/>
      <c r="H34" s="147"/>
      <c r="I34" s="147"/>
      <c r="J34" s="183"/>
      <c r="K34" s="183"/>
      <c r="L34" s="183"/>
      <c r="M34" s="183"/>
    </row>
    <row r="35" spans="1:13" x14ac:dyDescent="0.2">
      <c r="H35" s="85"/>
      <c r="J35" s="87"/>
    </row>
    <row r="36" spans="1:13" x14ac:dyDescent="0.2">
      <c r="A36" s="85" t="s">
        <v>83</v>
      </c>
      <c r="E36" s="85" t="s">
        <v>85</v>
      </c>
      <c r="H36" s="85" t="s">
        <v>84</v>
      </c>
      <c r="J36" s="87"/>
      <c r="K36" s="234" t="s">
        <v>86</v>
      </c>
      <c r="L36" s="234"/>
      <c r="M36" s="234"/>
    </row>
    <row r="37" spans="1:13" ht="27" customHeight="1" x14ac:dyDescent="0.2">
      <c r="A37" s="85" t="s">
        <v>908</v>
      </c>
      <c r="E37" s="86" t="s">
        <v>340</v>
      </c>
      <c r="J37" s="87"/>
      <c r="K37" s="235" t="s">
        <v>339</v>
      </c>
      <c r="L37" s="235"/>
      <c r="M37" s="235"/>
    </row>
    <row r="38" spans="1:13" x14ac:dyDescent="0.2">
      <c r="J38" s="87"/>
      <c r="K38" s="87"/>
      <c r="L38" s="87"/>
      <c r="M38" s="87"/>
    </row>
    <row r="41" spans="1:13" x14ac:dyDescent="0.2">
      <c r="B41" s="230"/>
      <c r="C41" s="230"/>
      <c r="D41" s="230"/>
      <c r="E41" s="230"/>
    </row>
    <row r="42" spans="1:13" x14ac:dyDescent="0.2">
      <c r="B42" s="230"/>
      <c r="C42" s="230"/>
      <c r="D42" s="230"/>
      <c r="E42" s="230"/>
    </row>
    <row r="43" spans="1:13" x14ac:dyDescent="0.2">
      <c r="B43" s="230"/>
      <c r="C43" s="230"/>
      <c r="D43" s="230"/>
      <c r="E43" s="230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1:E43"/>
    <mergeCell ref="K10:K11"/>
    <mergeCell ref="L10:L12"/>
    <mergeCell ref="M10:M11"/>
    <mergeCell ref="A12:C12"/>
    <mergeCell ref="K36:M36"/>
    <mergeCell ref="K37:M37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zoomScaleNormal="100" zoomScaleSheetLayoutView="100" workbookViewId="0">
      <selection sqref="A1:N39"/>
    </sheetView>
  </sheetViews>
  <sheetFormatPr defaultColWidth="8" defaultRowHeight="12.75" customHeight="1" x14ac:dyDescent="0.2"/>
  <cols>
    <col min="1" max="1" width="4.140625" style="64" customWidth="1"/>
    <col min="2" max="2" width="20.5703125" style="64" customWidth="1"/>
    <col min="3" max="3" width="10.85546875" style="64" customWidth="1"/>
    <col min="4" max="4" width="10" style="64" customWidth="1"/>
    <col min="5" max="5" width="6.7109375" style="64" customWidth="1"/>
    <col min="6" max="6" width="14.140625" style="64" customWidth="1"/>
    <col min="7" max="7" width="6" style="64" customWidth="1"/>
    <col min="8" max="8" width="15" style="64" customWidth="1"/>
    <col min="9" max="9" width="6.7109375" style="64" customWidth="1"/>
    <col min="10" max="10" width="15.7109375" style="64" customWidth="1"/>
    <col min="11" max="11" width="7.5703125" style="64" customWidth="1"/>
    <col min="12" max="12" width="13.140625" style="64" customWidth="1"/>
    <col min="13" max="13" width="6.85546875" style="64" customWidth="1"/>
    <col min="14" max="14" width="14.85546875" style="64" customWidth="1"/>
    <col min="15" max="15" width="10.140625" style="64" customWidth="1"/>
    <col min="16" max="16" width="11.42578125" style="64" hidden="1" customWidth="1"/>
    <col min="17" max="256" width="9.140625" style="64" customWidth="1"/>
    <col min="257" max="16384" width="8" style="89"/>
  </cols>
  <sheetData>
    <row r="1" spans="1:14" x14ac:dyDescent="0.2">
      <c r="A1" s="64" t="str">
        <f>'[2]1'!A1</f>
        <v xml:space="preserve">Naziv investicionog fonda: </v>
      </c>
      <c r="C1" s="64" t="s">
        <v>842</v>
      </c>
    </row>
    <row r="2" spans="1:14" x14ac:dyDescent="0.2">
      <c r="A2" s="64" t="str">
        <f>'[2]1'!A2</f>
        <v xml:space="preserve">Registarski broj investicionog fonda: </v>
      </c>
    </row>
    <row r="3" spans="1:14" x14ac:dyDescent="0.2">
      <c r="A3" s="64" t="str">
        <f>'[2]1'!A3</f>
        <v>Naziv društva za upravljanje investicionim fondom: Društvo za upravljanje investicionim fondovima Kristal invest A.D. Banja Luka</v>
      </c>
    </row>
    <row r="4" spans="1:14" x14ac:dyDescent="0.2">
      <c r="A4" s="64" t="str">
        <f>'[2]1'!A4</f>
        <v>Matični broj društva za upravljanje investicionim fondom: 01935615</v>
      </c>
    </row>
    <row r="5" spans="1:14" x14ac:dyDescent="0.2">
      <c r="A5" s="64" t="str">
        <f>'[2]1'!A5</f>
        <v>JIB društva za upravljanje investicionim fondom: 4400819920004</v>
      </c>
    </row>
    <row r="6" spans="1:14" x14ac:dyDescent="0.2">
      <c r="A6" s="64" t="str">
        <f>'[2]1'!A6</f>
        <v>JIB zatvorenog investicionog fonda: JP-M-6</v>
      </c>
    </row>
    <row r="9" spans="1:14" x14ac:dyDescent="0.2">
      <c r="B9" s="230" t="s">
        <v>508</v>
      </c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</row>
    <row r="10" spans="1:14" x14ac:dyDescent="0.2">
      <c r="B10" s="230" t="s">
        <v>885</v>
      </c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</row>
    <row r="11" spans="1:14" x14ac:dyDescent="0.2"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x14ac:dyDescent="0.2">
      <c r="A12" s="64" t="s">
        <v>689</v>
      </c>
      <c r="B12" s="64" t="s">
        <v>688</v>
      </c>
    </row>
    <row r="13" spans="1:14" ht="15" customHeight="1" x14ac:dyDescent="0.2">
      <c r="A13" s="243" t="s">
        <v>687</v>
      </c>
      <c r="B13" s="245" t="s">
        <v>506</v>
      </c>
      <c r="C13" s="246"/>
      <c r="D13" s="247"/>
      <c r="E13" s="237" t="s">
        <v>347</v>
      </c>
      <c r="F13" s="237" t="s">
        <v>585</v>
      </c>
      <c r="G13" s="237" t="s">
        <v>347</v>
      </c>
      <c r="H13" s="237" t="s">
        <v>584</v>
      </c>
      <c r="I13" s="237" t="s">
        <v>347</v>
      </c>
      <c r="J13" s="237" t="s">
        <v>501</v>
      </c>
      <c r="K13" s="237" t="s">
        <v>347</v>
      </c>
      <c r="L13" s="237" t="s">
        <v>686</v>
      </c>
      <c r="M13" s="237" t="s">
        <v>347</v>
      </c>
      <c r="N13" s="237" t="s">
        <v>499</v>
      </c>
    </row>
    <row r="14" spans="1:14" ht="78.75" customHeight="1" x14ac:dyDescent="0.2">
      <c r="A14" s="244"/>
      <c r="B14" s="77" t="s">
        <v>498</v>
      </c>
      <c r="C14" s="80" t="s">
        <v>497</v>
      </c>
      <c r="D14" s="77" t="s">
        <v>496</v>
      </c>
      <c r="E14" s="238"/>
      <c r="F14" s="239"/>
      <c r="G14" s="238"/>
      <c r="H14" s="239"/>
      <c r="I14" s="238"/>
      <c r="J14" s="239"/>
      <c r="K14" s="238"/>
      <c r="L14" s="239"/>
      <c r="M14" s="238"/>
      <c r="N14" s="239"/>
    </row>
    <row r="15" spans="1:14" x14ac:dyDescent="0.2">
      <c r="B15" s="92">
        <v>1</v>
      </c>
      <c r="C15" s="240">
        <v>2</v>
      </c>
      <c r="D15" s="241"/>
      <c r="E15" s="239"/>
      <c r="F15" s="77">
        <v>3</v>
      </c>
      <c r="G15" s="239"/>
      <c r="H15" s="77">
        <v>4</v>
      </c>
      <c r="I15" s="239"/>
      <c r="J15" s="77">
        <v>5</v>
      </c>
      <c r="K15" s="239"/>
      <c r="L15" s="77">
        <v>6</v>
      </c>
      <c r="M15" s="239"/>
      <c r="N15" s="77">
        <v>7</v>
      </c>
    </row>
    <row r="16" spans="1:14" ht="38.25" x14ac:dyDescent="0.2">
      <c r="A16" s="77" t="s">
        <v>346</v>
      </c>
      <c r="B16" s="93" t="s">
        <v>685</v>
      </c>
      <c r="C16" s="94"/>
      <c r="D16" s="94"/>
      <c r="E16" s="81" t="s">
        <v>684</v>
      </c>
      <c r="F16" s="95"/>
      <c r="G16" s="81" t="s">
        <v>683</v>
      </c>
      <c r="H16" s="95"/>
      <c r="I16" s="81" t="s">
        <v>682</v>
      </c>
      <c r="J16" s="95"/>
      <c r="K16" s="77" t="s">
        <v>681</v>
      </c>
      <c r="L16" s="96"/>
      <c r="M16" s="81" t="s">
        <v>680</v>
      </c>
      <c r="N16" s="96"/>
    </row>
    <row r="17" spans="1:14" x14ac:dyDescent="0.2">
      <c r="A17" s="77" t="s">
        <v>343</v>
      </c>
      <c r="B17" s="93" t="s">
        <v>637</v>
      </c>
      <c r="C17" s="94"/>
      <c r="D17" s="94"/>
      <c r="E17" s="81" t="s">
        <v>679</v>
      </c>
      <c r="F17" s="95"/>
      <c r="G17" s="81" t="s">
        <v>678</v>
      </c>
      <c r="H17" s="95"/>
      <c r="I17" s="81" t="s">
        <v>677</v>
      </c>
      <c r="J17" s="95"/>
      <c r="K17" s="77" t="s">
        <v>676</v>
      </c>
      <c r="L17" s="96"/>
      <c r="M17" s="81" t="s">
        <v>675</v>
      </c>
      <c r="N17" s="96"/>
    </row>
    <row r="18" spans="1:14" x14ac:dyDescent="0.2">
      <c r="A18" s="77" t="s">
        <v>342</v>
      </c>
      <c r="B18" s="93" t="s">
        <v>631</v>
      </c>
      <c r="C18" s="94"/>
      <c r="D18" s="94"/>
      <c r="E18" s="81" t="s">
        <v>674</v>
      </c>
      <c r="F18" s="95"/>
      <c r="G18" s="81" t="s">
        <v>673</v>
      </c>
      <c r="H18" s="95"/>
      <c r="I18" s="81" t="s">
        <v>672</v>
      </c>
      <c r="J18" s="95"/>
      <c r="K18" s="77" t="s">
        <v>671</v>
      </c>
      <c r="L18" s="96"/>
      <c r="M18" s="81" t="s">
        <v>670</v>
      </c>
      <c r="N18" s="96"/>
    </row>
    <row r="19" spans="1:14" x14ac:dyDescent="0.2">
      <c r="A19" s="77" t="s">
        <v>341</v>
      </c>
      <c r="B19" s="93" t="s">
        <v>625</v>
      </c>
      <c r="C19" s="94"/>
      <c r="D19" s="94"/>
      <c r="E19" s="81" t="s">
        <v>669</v>
      </c>
      <c r="F19" s="95"/>
      <c r="G19" s="81" t="s">
        <v>668</v>
      </c>
      <c r="H19" s="95"/>
      <c r="I19" s="81" t="s">
        <v>667</v>
      </c>
      <c r="J19" s="95"/>
      <c r="K19" s="77" t="s">
        <v>666</v>
      </c>
      <c r="L19" s="96"/>
      <c r="M19" s="81" t="s">
        <v>665</v>
      </c>
      <c r="N19" s="96"/>
    </row>
    <row r="20" spans="1:14" x14ac:dyDescent="0.2">
      <c r="A20" s="77" t="s">
        <v>44</v>
      </c>
      <c r="B20" s="93" t="s">
        <v>619</v>
      </c>
      <c r="C20" s="94"/>
      <c r="D20" s="94"/>
      <c r="E20" s="81" t="s">
        <v>664</v>
      </c>
      <c r="F20" s="95"/>
      <c r="G20" s="81" t="s">
        <v>663</v>
      </c>
      <c r="H20" s="95"/>
      <c r="I20" s="81" t="s">
        <v>662</v>
      </c>
      <c r="J20" s="95"/>
      <c r="K20" s="77" t="s">
        <v>661</v>
      </c>
      <c r="L20" s="96"/>
      <c r="M20" s="81" t="s">
        <v>660</v>
      </c>
      <c r="N20" s="96"/>
    </row>
    <row r="21" spans="1:14" ht="25.5" x14ac:dyDescent="0.2">
      <c r="A21" s="77" t="s">
        <v>613</v>
      </c>
      <c r="B21" s="93" t="s">
        <v>612</v>
      </c>
      <c r="C21" s="94"/>
      <c r="D21" s="94"/>
      <c r="E21" s="81" t="s">
        <v>659</v>
      </c>
      <c r="F21" s="95"/>
      <c r="G21" s="81" t="s">
        <v>658</v>
      </c>
      <c r="H21" s="95"/>
      <c r="I21" s="81" t="s">
        <v>657</v>
      </c>
      <c r="J21" s="95"/>
      <c r="K21" s="77" t="s">
        <v>656</v>
      </c>
      <c r="L21" s="96"/>
      <c r="M21" s="81" t="s">
        <v>655</v>
      </c>
      <c r="N21" s="96"/>
    </row>
    <row r="22" spans="1:14" ht="25.5" x14ac:dyDescent="0.2">
      <c r="A22" s="77" t="s">
        <v>74</v>
      </c>
      <c r="B22" s="93" t="s">
        <v>606</v>
      </c>
      <c r="C22" s="94"/>
      <c r="D22" s="94"/>
      <c r="E22" s="81" t="s">
        <v>654</v>
      </c>
      <c r="F22" s="95"/>
      <c r="G22" s="81" t="s">
        <v>653</v>
      </c>
      <c r="H22" s="95"/>
      <c r="I22" s="81" t="s">
        <v>652</v>
      </c>
      <c r="J22" s="95"/>
      <c r="K22" s="77" t="s">
        <v>651</v>
      </c>
      <c r="L22" s="96"/>
      <c r="M22" s="81" t="s">
        <v>650</v>
      </c>
      <c r="N22" s="96"/>
    </row>
    <row r="23" spans="1:14" ht="51" x14ac:dyDescent="0.2">
      <c r="A23" s="77" t="s">
        <v>600</v>
      </c>
      <c r="B23" s="93" t="s">
        <v>649</v>
      </c>
      <c r="C23" s="94"/>
      <c r="D23" s="94"/>
      <c r="E23" s="81" t="s">
        <v>648</v>
      </c>
      <c r="F23" s="95"/>
      <c r="G23" s="81" t="s">
        <v>647</v>
      </c>
      <c r="H23" s="95"/>
      <c r="I23" s="81" t="s">
        <v>646</v>
      </c>
      <c r="J23" s="95"/>
      <c r="K23" s="77" t="s">
        <v>645</v>
      </c>
      <c r="L23" s="96"/>
      <c r="M23" s="81" t="s">
        <v>644</v>
      </c>
      <c r="N23" s="96"/>
    </row>
    <row r="24" spans="1:14" ht="38.25" x14ac:dyDescent="0.2">
      <c r="A24" s="77" t="s">
        <v>345</v>
      </c>
      <c r="B24" s="93" t="s">
        <v>643</v>
      </c>
      <c r="C24" s="94"/>
      <c r="D24" s="94"/>
      <c r="E24" s="81" t="s">
        <v>642</v>
      </c>
      <c r="F24" s="95"/>
      <c r="G24" s="81" t="s">
        <v>641</v>
      </c>
      <c r="H24" s="95"/>
      <c r="I24" s="81" t="s">
        <v>640</v>
      </c>
      <c r="J24" s="95"/>
      <c r="K24" s="77" t="s">
        <v>639</v>
      </c>
      <c r="L24" s="96"/>
      <c r="M24" s="81" t="s">
        <v>638</v>
      </c>
      <c r="N24" s="96"/>
    </row>
    <row r="25" spans="1:14" x14ac:dyDescent="0.2">
      <c r="A25" s="77" t="s">
        <v>343</v>
      </c>
      <c r="B25" s="93" t="s">
        <v>637</v>
      </c>
      <c r="C25" s="94"/>
      <c r="D25" s="94"/>
      <c r="E25" s="81" t="s">
        <v>636</v>
      </c>
      <c r="F25" s="95"/>
      <c r="G25" s="81" t="s">
        <v>635</v>
      </c>
      <c r="H25" s="95"/>
      <c r="I25" s="81" t="s">
        <v>634</v>
      </c>
      <c r="J25" s="95"/>
      <c r="K25" s="77" t="s">
        <v>633</v>
      </c>
      <c r="L25" s="96"/>
      <c r="M25" s="81" t="s">
        <v>632</v>
      </c>
      <c r="N25" s="96"/>
    </row>
    <row r="26" spans="1:14" x14ac:dyDescent="0.2">
      <c r="A26" s="77" t="s">
        <v>342</v>
      </c>
      <c r="B26" s="93" t="s">
        <v>631</v>
      </c>
      <c r="C26" s="94"/>
      <c r="D26" s="94"/>
      <c r="E26" s="81" t="s">
        <v>630</v>
      </c>
      <c r="F26" s="95"/>
      <c r="G26" s="81" t="s">
        <v>629</v>
      </c>
      <c r="H26" s="95"/>
      <c r="I26" s="81" t="s">
        <v>628</v>
      </c>
      <c r="J26" s="95"/>
      <c r="K26" s="77" t="s">
        <v>627</v>
      </c>
      <c r="L26" s="96"/>
      <c r="M26" s="81" t="s">
        <v>626</v>
      </c>
      <c r="N26" s="96"/>
    </row>
    <row r="27" spans="1:14" x14ac:dyDescent="0.2">
      <c r="A27" s="77" t="s">
        <v>341</v>
      </c>
      <c r="B27" s="93" t="s">
        <v>625</v>
      </c>
      <c r="C27" s="94"/>
      <c r="D27" s="94"/>
      <c r="E27" s="81" t="s">
        <v>624</v>
      </c>
      <c r="F27" s="95"/>
      <c r="G27" s="81" t="s">
        <v>623</v>
      </c>
      <c r="H27" s="95"/>
      <c r="I27" s="81" t="s">
        <v>622</v>
      </c>
      <c r="J27" s="95"/>
      <c r="K27" s="77" t="s">
        <v>621</v>
      </c>
      <c r="L27" s="96"/>
      <c r="M27" s="81" t="s">
        <v>620</v>
      </c>
      <c r="N27" s="96"/>
    </row>
    <row r="28" spans="1:14" x14ac:dyDescent="0.2">
      <c r="A28" s="77" t="s">
        <v>44</v>
      </c>
      <c r="B28" s="93" t="s">
        <v>619</v>
      </c>
      <c r="C28" s="94"/>
      <c r="D28" s="94"/>
      <c r="E28" s="81" t="s">
        <v>618</v>
      </c>
      <c r="F28" s="95"/>
      <c r="G28" s="81" t="s">
        <v>617</v>
      </c>
      <c r="H28" s="95"/>
      <c r="I28" s="81" t="s">
        <v>616</v>
      </c>
      <c r="J28" s="95"/>
      <c r="K28" s="77" t="s">
        <v>615</v>
      </c>
      <c r="L28" s="96"/>
      <c r="M28" s="81" t="s">
        <v>614</v>
      </c>
      <c r="N28" s="96"/>
    </row>
    <row r="29" spans="1:14" ht="25.5" x14ac:dyDescent="0.2">
      <c r="A29" s="77" t="s">
        <v>613</v>
      </c>
      <c r="B29" s="93" t="s">
        <v>612</v>
      </c>
      <c r="C29" s="94"/>
      <c r="D29" s="94"/>
      <c r="E29" s="81" t="s">
        <v>611</v>
      </c>
      <c r="F29" s="95"/>
      <c r="G29" s="81" t="s">
        <v>610</v>
      </c>
      <c r="H29" s="95"/>
      <c r="I29" s="81" t="s">
        <v>609</v>
      </c>
      <c r="J29" s="95"/>
      <c r="K29" s="77" t="s">
        <v>608</v>
      </c>
      <c r="L29" s="96"/>
      <c r="M29" s="81" t="s">
        <v>607</v>
      </c>
      <c r="N29" s="96"/>
    </row>
    <row r="30" spans="1:14" ht="25.5" x14ac:dyDescent="0.2">
      <c r="A30" s="77" t="s">
        <v>74</v>
      </c>
      <c r="B30" s="93" t="s">
        <v>606</v>
      </c>
      <c r="C30" s="94"/>
      <c r="D30" s="94"/>
      <c r="E30" s="81" t="s">
        <v>605</v>
      </c>
      <c r="F30" s="95"/>
      <c r="G30" s="81" t="s">
        <v>604</v>
      </c>
      <c r="H30" s="95"/>
      <c r="I30" s="81" t="s">
        <v>603</v>
      </c>
      <c r="J30" s="95"/>
      <c r="K30" s="77" t="s">
        <v>602</v>
      </c>
      <c r="L30" s="96"/>
      <c r="M30" s="81" t="s">
        <v>601</v>
      </c>
      <c r="N30" s="96"/>
    </row>
    <row r="31" spans="1:14" ht="51" x14ac:dyDescent="0.2">
      <c r="A31" s="77" t="s">
        <v>600</v>
      </c>
      <c r="B31" s="93" t="s">
        <v>599</v>
      </c>
      <c r="C31" s="94"/>
      <c r="D31" s="94"/>
      <c r="E31" s="81" t="s">
        <v>598</v>
      </c>
      <c r="F31" s="95"/>
      <c r="G31" s="81" t="s">
        <v>597</v>
      </c>
      <c r="H31" s="95"/>
      <c r="I31" s="81" t="s">
        <v>596</v>
      </c>
      <c r="J31" s="95"/>
      <c r="K31" s="77" t="s">
        <v>595</v>
      </c>
      <c r="L31" s="96"/>
      <c r="M31" s="81" t="s">
        <v>594</v>
      </c>
      <c r="N31" s="96"/>
    </row>
    <row r="32" spans="1:14" ht="25.5" x14ac:dyDescent="0.2">
      <c r="A32" s="77" t="s">
        <v>344</v>
      </c>
      <c r="B32" s="93" t="s">
        <v>593</v>
      </c>
      <c r="C32" s="94"/>
      <c r="D32" s="94"/>
      <c r="E32" s="81" t="s">
        <v>592</v>
      </c>
      <c r="F32" s="95"/>
      <c r="G32" s="81" t="s">
        <v>591</v>
      </c>
      <c r="H32" s="95"/>
      <c r="I32" s="81" t="s">
        <v>590</v>
      </c>
      <c r="J32" s="95"/>
      <c r="K32" s="77" t="s">
        <v>589</v>
      </c>
      <c r="L32" s="96"/>
      <c r="M32" s="81" t="s">
        <v>588</v>
      </c>
      <c r="N32" s="96"/>
    </row>
    <row r="33" spans="1:14" x14ac:dyDescent="0.2">
      <c r="A33" s="65" t="s">
        <v>350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 x14ac:dyDescent="0.2">
      <c r="A34" s="65" t="s">
        <v>349</v>
      </c>
    </row>
    <row r="35" spans="1:14" x14ac:dyDescent="0.2">
      <c r="A35" s="65" t="s">
        <v>348</v>
      </c>
    </row>
    <row r="36" spans="1:14" x14ac:dyDescent="0.2">
      <c r="A36" s="65" t="s">
        <v>509</v>
      </c>
    </row>
    <row r="37" spans="1:14" ht="37.5" customHeight="1" x14ac:dyDescent="0.2">
      <c r="B37" s="97" t="s">
        <v>83</v>
      </c>
      <c r="F37" s="97" t="s">
        <v>85</v>
      </c>
      <c r="I37" s="97" t="s">
        <v>84</v>
      </c>
      <c r="K37" s="242" t="s">
        <v>86</v>
      </c>
      <c r="L37" s="242"/>
      <c r="M37" s="242"/>
    </row>
    <row r="38" spans="1:14" ht="33" customHeight="1" x14ac:dyDescent="0.2">
      <c r="B38" s="97" t="s">
        <v>908</v>
      </c>
      <c r="F38" s="98" t="s">
        <v>340</v>
      </c>
      <c r="K38" s="236" t="s">
        <v>339</v>
      </c>
      <c r="L38" s="236"/>
      <c r="M38" s="236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30"/>
      <c r="D45" s="230"/>
      <c r="E45" s="230"/>
      <c r="F45" s="230"/>
    </row>
    <row r="46" spans="1:14" x14ac:dyDescent="0.2">
      <c r="C46" s="230"/>
      <c r="D46" s="230"/>
      <c r="E46" s="230"/>
      <c r="F46" s="230"/>
    </row>
    <row r="47" spans="1:14" x14ac:dyDescent="0.2">
      <c r="C47" s="230"/>
      <c r="D47" s="230"/>
      <c r="E47" s="230"/>
      <c r="F47" s="230"/>
    </row>
    <row r="48" spans="1:14" x14ac:dyDescent="0.2">
      <c r="D48" s="99"/>
    </row>
    <row r="52" spans="10:10" x14ac:dyDescent="0.2">
      <c r="J52" s="100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sqref="A1:L25"/>
    </sheetView>
  </sheetViews>
  <sheetFormatPr defaultColWidth="8" defaultRowHeight="12.75" customHeight="1" x14ac:dyDescent="0.2"/>
  <cols>
    <col min="1" max="1" width="4.140625" style="64" customWidth="1"/>
    <col min="2" max="2" width="20.5703125" style="64" customWidth="1"/>
    <col min="3" max="3" width="10.28515625" style="64" customWidth="1"/>
    <col min="4" max="4" width="6.7109375" style="64" customWidth="1"/>
    <col min="5" max="5" width="14.140625" style="64" customWidth="1"/>
    <col min="6" max="6" width="6" style="64" customWidth="1"/>
    <col min="7" max="7" width="15" style="64" customWidth="1"/>
    <col min="8" max="8" width="6.7109375" style="64" customWidth="1"/>
    <col min="9" max="9" width="14.85546875" style="64" customWidth="1"/>
    <col min="10" max="10" width="10.140625" style="64" customWidth="1"/>
    <col min="11" max="11" width="11.42578125" style="64" hidden="1" customWidth="1"/>
    <col min="12" max="256" width="9.140625" style="64" customWidth="1"/>
    <col min="257" max="16384" width="8" style="89"/>
  </cols>
  <sheetData>
    <row r="1" spans="1:9" x14ac:dyDescent="0.2">
      <c r="A1" s="64" t="str">
        <f>'[2]1'!A1</f>
        <v xml:space="preserve">Naziv investicionog fonda: </v>
      </c>
      <c r="C1" s="64" t="s">
        <v>842</v>
      </c>
    </row>
    <row r="2" spans="1:9" x14ac:dyDescent="0.2">
      <c r="A2" s="64" t="str">
        <f>'[2]1'!A2</f>
        <v xml:space="preserve">Registarski broj investicionog fonda: </v>
      </c>
    </row>
    <row r="3" spans="1:9" x14ac:dyDescent="0.2">
      <c r="A3" s="64" t="str">
        <f>'[2]1'!A3</f>
        <v>Naziv društva za upravljanje investicionim fondom: Društvo za upravljanje investicionim fondovima Kristal invest A.D. Banja Luka</v>
      </c>
    </row>
    <row r="4" spans="1:9" x14ac:dyDescent="0.2">
      <c r="A4" s="64" t="str">
        <f>'[2]1'!A4</f>
        <v>Matični broj društva za upravljanje investicionim fondom: 01935615</v>
      </c>
    </row>
    <row r="5" spans="1:9" x14ac:dyDescent="0.2">
      <c r="A5" s="64" t="str">
        <f>'[2]1'!A5</f>
        <v>JIB društva za upravljanje investicionim fondom: 4400819920004</v>
      </c>
    </row>
    <row r="6" spans="1:9" x14ac:dyDescent="0.2">
      <c r="A6" s="64" t="str">
        <f>'[2]1'!A6</f>
        <v>JIB zatvorenog investicionog fonda: JP-M-6</v>
      </c>
    </row>
    <row r="9" spans="1:9" x14ac:dyDescent="0.2">
      <c r="B9" s="230" t="s">
        <v>508</v>
      </c>
      <c r="C9" s="230"/>
      <c r="D9" s="230"/>
      <c r="E9" s="230"/>
      <c r="F9" s="230"/>
      <c r="G9" s="230"/>
      <c r="H9" s="230"/>
      <c r="I9" s="230"/>
    </row>
    <row r="10" spans="1:9" x14ac:dyDescent="0.2">
      <c r="B10" s="230" t="s">
        <v>885</v>
      </c>
      <c r="C10" s="230"/>
      <c r="D10" s="230"/>
      <c r="E10" s="230"/>
      <c r="F10" s="230"/>
      <c r="G10" s="230"/>
      <c r="H10" s="230"/>
      <c r="I10" s="230"/>
    </row>
    <row r="11" spans="1:9" x14ac:dyDescent="0.2">
      <c r="B11" s="91"/>
      <c r="C11" s="91"/>
      <c r="D11" s="91"/>
      <c r="E11" s="91"/>
      <c r="F11" s="91"/>
      <c r="G11" s="91"/>
      <c r="H11" s="91"/>
      <c r="I11" s="91"/>
    </row>
    <row r="12" spans="1:9" x14ac:dyDescent="0.2">
      <c r="A12" s="85" t="s">
        <v>708</v>
      </c>
      <c r="B12" s="64" t="s">
        <v>707</v>
      </c>
    </row>
    <row r="13" spans="1:9" ht="15" customHeight="1" x14ac:dyDescent="0.2">
      <c r="A13" s="243" t="s">
        <v>687</v>
      </c>
      <c r="B13" s="245" t="s">
        <v>506</v>
      </c>
      <c r="C13" s="246"/>
      <c r="D13" s="237" t="s">
        <v>347</v>
      </c>
      <c r="E13" s="237" t="s">
        <v>584</v>
      </c>
      <c r="F13" s="237" t="s">
        <v>347</v>
      </c>
      <c r="G13" s="237" t="s">
        <v>501</v>
      </c>
      <c r="H13" s="237" t="s">
        <v>347</v>
      </c>
      <c r="I13" s="237" t="s">
        <v>499</v>
      </c>
    </row>
    <row r="14" spans="1:9" ht="78.75" customHeight="1" x14ac:dyDescent="0.2">
      <c r="A14" s="244"/>
      <c r="B14" s="77" t="s">
        <v>498</v>
      </c>
      <c r="C14" s="80" t="s">
        <v>496</v>
      </c>
      <c r="D14" s="238"/>
      <c r="E14" s="239"/>
      <c r="F14" s="238"/>
      <c r="G14" s="239"/>
      <c r="H14" s="238"/>
      <c r="I14" s="239"/>
    </row>
    <row r="15" spans="1:9" x14ac:dyDescent="0.2">
      <c r="A15" s="64">
        <v>1</v>
      </c>
      <c r="B15" s="240">
        <v>2</v>
      </c>
      <c r="C15" s="241"/>
      <c r="D15" s="239"/>
      <c r="E15" s="77">
        <v>3</v>
      </c>
      <c r="F15" s="239"/>
      <c r="G15" s="77">
        <v>4</v>
      </c>
      <c r="H15" s="239"/>
      <c r="I15" s="77">
        <v>5</v>
      </c>
    </row>
    <row r="16" spans="1:9" x14ac:dyDescent="0.2">
      <c r="A16" s="77" t="s">
        <v>343</v>
      </c>
      <c r="B16" s="93" t="s">
        <v>706</v>
      </c>
      <c r="C16" s="94"/>
      <c r="D16" s="81" t="s">
        <v>705</v>
      </c>
      <c r="E16" s="90"/>
      <c r="F16" s="81" t="s">
        <v>704</v>
      </c>
      <c r="G16" s="90"/>
      <c r="H16" s="81" t="s">
        <v>703</v>
      </c>
      <c r="I16" s="82"/>
    </row>
    <row r="17" spans="1:11" x14ac:dyDescent="0.2">
      <c r="A17" s="77" t="s">
        <v>342</v>
      </c>
      <c r="B17" s="93" t="s">
        <v>702</v>
      </c>
      <c r="C17" s="94"/>
      <c r="D17" s="81" t="s">
        <v>701</v>
      </c>
      <c r="E17" s="90">
        <v>780000</v>
      </c>
      <c r="F17" s="81" t="s">
        <v>700</v>
      </c>
      <c r="G17" s="90">
        <v>780690.38</v>
      </c>
      <c r="H17" s="81" t="s">
        <v>699</v>
      </c>
      <c r="I17" s="82">
        <v>1.4319999999999999</v>
      </c>
    </row>
    <row r="18" spans="1:11" ht="25.5" x14ac:dyDescent="0.2">
      <c r="A18" s="77"/>
      <c r="B18" s="93" t="s">
        <v>888</v>
      </c>
      <c r="C18" s="94" t="s">
        <v>889</v>
      </c>
      <c r="D18" s="81"/>
      <c r="E18" s="90">
        <v>780000</v>
      </c>
      <c r="F18" s="81"/>
      <c r="G18" s="90">
        <v>780690.38</v>
      </c>
      <c r="H18" s="81"/>
      <c r="I18" s="82">
        <v>1.4319999999999999</v>
      </c>
    </row>
    <row r="19" spans="1:11" x14ac:dyDescent="0.2">
      <c r="A19" s="77" t="s">
        <v>341</v>
      </c>
      <c r="B19" s="93" t="s">
        <v>698</v>
      </c>
      <c r="C19" s="94"/>
      <c r="D19" s="81" t="s">
        <v>697</v>
      </c>
      <c r="E19" s="90"/>
      <c r="F19" s="81" t="s">
        <v>696</v>
      </c>
      <c r="G19" s="90"/>
      <c r="H19" s="81" t="s">
        <v>695</v>
      </c>
      <c r="I19" s="82"/>
    </row>
    <row r="20" spans="1:11" x14ac:dyDescent="0.2">
      <c r="A20" s="77" t="s">
        <v>694</v>
      </c>
      <c r="B20" s="93" t="s">
        <v>693</v>
      </c>
      <c r="C20" s="94"/>
      <c r="D20" s="81" t="s">
        <v>692</v>
      </c>
      <c r="E20" s="90">
        <v>780000</v>
      </c>
      <c r="F20" s="81" t="s">
        <v>691</v>
      </c>
      <c r="G20" s="139">
        <v>780690.38</v>
      </c>
      <c r="H20" s="81" t="s">
        <v>690</v>
      </c>
      <c r="I20" s="82">
        <v>1.4319999999999999</v>
      </c>
    </row>
    <row r="21" spans="1:11" x14ac:dyDescent="0.2">
      <c r="A21" s="88"/>
      <c r="B21" s="76"/>
      <c r="C21" s="76"/>
      <c r="D21" s="83"/>
      <c r="E21" s="101"/>
      <c r="F21" s="83"/>
      <c r="G21" s="101"/>
      <c r="H21" s="83"/>
      <c r="I21" s="101"/>
    </row>
    <row r="22" spans="1:11" ht="37.5" customHeight="1" x14ac:dyDescent="0.2">
      <c r="B22" s="97" t="s">
        <v>83</v>
      </c>
      <c r="C22" s="66"/>
      <c r="D22" s="66"/>
      <c r="E22" s="102" t="s">
        <v>85</v>
      </c>
      <c r="F22" s="66"/>
      <c r="G22" s="66"/>
      <c r="H22" s="102" t="s">
        <v>84</v>
      </c>
      <c r="I22" s="248" t="s">
        <v>86</v>
      </c>
      <c r="J22" s="248"/>
      <c r="K22" s="248"/>
    </row>
    <row r="23" spans="1:11" ht="33" customHeight="1" x14ac:dyDescent="0.2">
      <c r="B23" s="97" t="s">
        <v>908</v>
      </c>
      <c r="E23" s="98" t="s">
        <v>340</v>
      </c>
      <c r="I23" s="236" t="s">
        <v>339</v>
      </c>
      <c r="J23" s="236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230"/>
      <c r="D30" s="230"/>
      <c r="E30" s="230"/>
    </row>
    <row r="31" spans="1:11" x14ac:dyDescent="0.2">
      <c r="C31" s="230"/>
      <c r="D31" s="230"/>
      <c r="E31" s="230"/>
    </row>
    <row r="32" spans="1:11" x14ac:dyDescent="0.2">
      <c r="C32" s="230"/>
      <c r="D32" s="230"/>
      <c r="E32" s="230"/>
    </row>
  </sheetData>
  <mergeCells count="14">
    <mergeCell ref="A13:A14"/>
    <mergeCell ref="B13:C13"/>
    <mergeCell ref="D13:D15"/>
    <mergeCell ref="E13:E14"/>
    <mergeCell ref="F13:F15"/>
    <mergeCell ref="B15:C15"/>
    <mergeCell ref="I22:K22"/>
    <mergeCell ref="I23:J23"/>
    <mergeCell ref="C30:E32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 </vt:lpstr>
      <vt:lpstr>11</vt:lpstr>
      <vt:lpstr>'1'!Print_Area</vt:lpstr>
      <vt:lpstr>'10 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2024-07-03T07:10:05Z</cp:lastPrinted>
  <dcterms:created xsi:type="dcterms:W3CDTF">2022-01-20T07:08:45Z</dcterms:created>
  <dcterms:modified xsi:type="dcterms:W3CDTF">2024-07-08T11:05:04Z</dcterms:modified>
</cp:coreProperties>
</file>